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03 DS\Lelek\SKLAD\OPRAVA PD KUNČIČKY STANDA\oprava rozpočtu a VV\"/>
    </mc:Choice>
  </mc:AlternateContent>
  <bookViews>
    <workbookView xWindow="0" yWindow="0" windowWidth="0" windowHeight="0"/>
  </bookViews>
  <sheets>
    <sheet name="Rekapitulace stavby" sheetId="1" r:id="rId1"/>
    <sheet name="SO01 - Nástupištní hrana" sheetId="2" r:id="rId2"/>
    <sheet name="SO02 - Úprava komunikace" sheetId="3" r:id="rId3"/>
    <sheet name="SO03 - Úprava chodníku" sheetId="4" r:id="rId4"/>
    <sheet name="VRN - Vedlejší rozpočtové..." sheetId="5" r:id="rId5"/>
    <sheet name="DIO - Dopravně inženýrské..." sheetId="6" r:id="rId6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'SO01 - Nástupištní hrana'!$C$128:$L$141</definedName>
    <definedName name="_xlnm.Print_Area" localSheetId="1">'SO01 - Nástupištní hrana'!$C$4:$K$76,'SO01 - Nástupištní hrana'!$C$82:$K$110,'SO01 - Nástupištní hrana'!$C$116:$L$141</definedName>
    <definedName name="_xlnm.Print_Titles" localSheetId="1">'SO01 - Nástupištní hrana'!$128:$128</definedName>
    <definedName name="_xlnm._FilterDatabase" localSheetId="2" hidden="1">'SO02 - Úprava komunikace'!$C$133:$L$449</definedName>
    <definedName name="_xlnm.Print_Area" localSheetId="2">'SO02 - Úprava komunikace'!$C$4:$K$76,'SO02 - Úprava komunikace'!$C$82:$K$115,'SO02 - Úprava komunikace'!$C$121:$L$449</definedName>
    <definedName name="_xlnm.Print_Titles" localSheetId="2">'SO02 - Úprava komunikace'!$133:$133</definedName>
    <definedName name="_xlnm._FilterDatabase" localSheetId="3" hidden="1">'SO03 - Úprava chodníku'!$C$135:$L$310</definedName>
    <definedName name="_xlnm.Print_Area" localSheetId="3">'SO03 - Úprava chodníku'!$C$4:$K$76,'SO03 - Úprava chodníku'!$C$82:$K$117,'SO03 - Úprava chodníku'!$C$123:$L$310</definedName>
    <definedName name="_xlnm.Print_Titles" localSheetId="3">'SO03 - Úprava chodníku'!$135:$135</definedName>
    <definedName name="_xlnm._FilterDatabase" localSheetId="4" hidden="1">'VRN - Vedlejší rozpočtové...'!$C$127:$L$200</definedName>
    <definedName name="_xlnm.Print_Area" localSheetId="4">'VRN - Vedlejší rozpočtové...'!$C$4:$K$76,'VRN - Vedlejší rozpočtové...'!$C$82:$K$109,'VRN - Vedlejší rozpočtové...'!$C$115:$L$200</definedName>
    <definedName name="_xlnm.Print_Titles" localSheetId="4">'VRN - Vedlejší rozpočtové...'!$127:$127</definedName>
    <definedName name="_xlnm._FilterDatabase" localSheetId="5" hidden="1">'DIO - Dopravně inženýrské...'!$C$127:$L$146</definedName>
    <definedName name="_xlnm.Print_Area" localSheetId="5">'DIO - Dopravně inženýrské...'!$C$4:$K$76,'DIO - Dopravně inženýrské...'!$C$82:$K$109,'DIO - Dopravně inženýrské...'!$C$115:$L$146</definedName>
    <definedName name="_xlnm.Print_Titles" localSheetId="5">'DIO - Dopravně inženýrské...'!$127:$127</definedName>
  </definedNames>
  <calcPr/>
</workbook>
</file>

<file path=xl/calcChain.xml><?xml version="1.0" encoding="utf-8"?>
<calcChain xmlns="http://schemas.openxmlformats.org/spreadsheetml/2006/main">
  <c i="6" l="1" r="K41"/>
  <c r="K40"/>
  <c i="1" r="BA99"/>
  <c i="6" r="K39"/>
  <c i="1" r="AZ99"/>
  <c i="6" r="BI131"/>
  <c r="BH131"/>
  <c r="BG131"/>
  <c r="BF131"/>
  <c r="X131"/>
  <c r="X130"/>
  <c r="X129"/>
  <c r="X128"/>
  <c r="V131"/>
  <c r="V130"/>
  <c r="V129"/>
  <c r="V128"/>
  <c r="T131"/>
  <c r="T130"/>
  <c r="T129"/>
  <c r="T128"/>
  <c i="1" r="AW99"/>
  <c i="6" r="P131"/>
  <c r="J124"/>
  <c r="F124"/>
  <c r="F122"/>
  <c r="E120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1"/>
  <c r="F91"/>
  <c r="F89"/>
  <c r="E87"/>
  <c r="J24"/>
  <c r="E24"/>
  <c r="J125"/>
  <c r="J23"/>
  <c r="J18"/>
  <c r="E18"/>
  <c r="F92"/>
  <c r="J17"/>
  <c r="J12"/>
  <c r="J122"/>
  <c r="E7"/>
  <c r="E118"/>
  <c i="5" r="K41"/>
  <c r="K40"/>
  <c i="1" r="BA98"/>
  <c i="5" r="K39"/>
  <c i="1" r="AZ98"/>
  <c i="5" r="BI195"/>
  <c r="BH195"/>
  <c r="BG195"/>
  <c r="BF195"/>
  <c r="X195"/>
  <c r="V195"/>
  <c r="T195"/>
  <c r="P195"/>
  <c r="BI189"/>
  <c r="BH189"/>
  <c r="BG189"/>
  <c r="BF189"/>
  <c r="X189"/>
  <c r="V189"/>
  <c r="T189"/>
  <c r="P189"/>
  <c r="BI183"/>
  <c r="BH183"/>
  <c r="BG183"/>
  <c r="BF183"/>
  <c r="X183"/>
  <c r="V183"/>
  <c r="T183"/>
  <c r="P183"/>
  <c r="BI177"/>
  <c r="BH177"/>
  <c r="BG177"/>
  <c r="BF177"/>
  <c r="X177"/>
  <c r="V177"/>
  <c r="T177"/>
  <c r="P177"/>
  <c r="BI171"/>
  <c r="BH171"/>
  <c r="BG171"/>
  <c r="BF171"/>
  <c r="X171"/>
  <c r="V171"/>
  <c r="T171"/>
  <c r="P171"/>
  <c r="BI165"/>
  <c r="BH165"/>
  <c r="BG165"/>
  <c r="BF165"/>
  <c r="X165"/>
  <c r="V165"/>
  <c r="T165"/>
  <c r="P165"/>
  <c r="BI163"/>
  <c r="BH163"/>
  <c r="BG163"/>
  <c r="BF163"/>
  <c r="X163"/>
  <c r="V163"/>
  <c r="T163"/>
  <c r="P163"/>
  <c r="BI161"/>
  <c r="BH161"/>
  <c r="BG161"/>
  <c r="BF161"/>
  <c r="X161"/>
  <c r="V161"/>
  <c r="T161"/>
  <c r="P161"/>
  <c r="BI155"/>
  <c r="BH155"/>
  <c r="BG155"/>
  <c r="BF155"/>
  <c r="X155"/>
  <c r="V155"/>
  <c r="T155"/>
  <c r="P155"/>
  <c r="BI149"/>
  <c r="BH149"/>
  <c r="BG149"/>
  <c r="BF149"/>
  <c r="X149"/>
  <c r="V149"/>
  <c r="T149"/>
  <c r="P149"/>
  <c r="BI143"/>
  <c r="BH143"/>
  <c r="BG143"/>
  <c r="BF143"/>
  <c r="X143"/>
  <c r="V143"/>
  <c r="T143"/>
  <c r="P143"/>
  <c r="BI137"/>
  <c r="BH137"/>
  <c r="BG137"/>
  <c r="BF137"/>
  <c r="X137"/>
  <c r="V137"/>
  <c r="T137"/>
  <c r="P137"/>
  <c r="BI131"/>
  <c r="BH131"/>
  <c r="BG131"/>
  <c r="BF131"/>
  <c r="X131"/>
  <c r="V131"/>
  <c r="T131"/>
  <c r="P131"/>
  <c r="J124"/>
  <c r="F124"/>
  <c r="F122"/>
  <c r="E120"/>
  <c r="BI107"/>
  <c r="BH107"/>
  <c r="BG107"/>
  <c r="BF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J91"/>
  <c r="F91"/>
  <c r="F89"/>
  <c r="E87"/>
  <c r="J24"/>
  <c r="E24"/>
  <c r="J92"/>
  <c r="J23"/>
  <c r="J18"/>
  <c r="E18"/>
  <c r="F92"/>
  <c r="J17"/>
  <c r="J12"/>
  <c r="J89"/>
  <c r="E7"/>
  <c r="E118"/>
  <c i="4" r="K41"/>
  <c r="K40"/>
  <c i="1" r="BA97"/>
  <c i="4" r="K39"/>
  <c i="1" r="AZ97"/>
  <c i="4" r="BI308"/>
  <c r="BH308"/>
  <c r="BG308"/>
  <c r="BF308"/>
  <c r="X308"/>
  <c r="X307"/>
  <c r="V308"/>
  <c r="V307"/>
  <c r="T308"/>
  <c r="T307"/>
  <c r="P308"/>
  <c r="BI305"/>
  <c r="BH305"/>
  <c r="BG305"/>
  <c r="BF305"/>
  <c r="X305"/>
  <c r="V305"/>
  <c r="T305"/>
  <c r="P305"/>
  <c r="BI302"/>
  <c r="BH302"/>
  <c r="BG302"/>
  <c r="BF302"/>
  <c r="X302"/>
  <c r="V302"/>
  <c r="T302"/>
  <c r="P302"/>
  <c r="BI298"/>
  <c r="BH298"/>
  <c r="BG298"/>
  <c r="BF298"/>
  <c r="X298"/>
  <c r="V298"/>
  <c r="T298"/>
  <c r="P298"/>
  <c r="BI293"/>
  <c r="BH293"/>
  <c r="BG293"/>
  <c r="BF293"/>
  <c r="X293"/>
  <c r="V293"/>
  <c r="T293"/>
  <c r="P293"/>
  <c r="BI289"/>
  <c r="BH289"/>
  <c r="BG289"/>
  <c r="BF289"/>
  <c r="X289"/>
  <c r="V289"/>
  <c r="T289"/>
  <c r="P289"/>
  <c r="BI285"/>
  <c r="BH285"/>
  <c r="BG285"/>
  <c r="BF285"/>
  <c r="X285"/>
  <c r="V285"/>
  <c r="T285"/>
  <c r="P285"/>
  <c r="BI276"/>
  <c r="BH276"/>
  <c r="BG276"/>
  <c r="BF276"/>
  <c r="X276"/>
  <c r="X275"/>
  <c r="V276"/>
  <c r="V275"/>
  <c r="T276"/>
  <c r="T275"/>
  <c r="P276"/>
  <c r="BI271"/>
  <c r="BH271"/>
  <c r="BG271"/>
  <c r="BF271"/>
  <c r="X271"/>
  <c r="X270"/>
  <c r="V271"/>
  <c r="V270"/>
  <c r="T271"/>
  <c r="T270"/>
  <c r="P271"/>
  <c r="BI266"/>
  <c r="BH266"/>
  <c r="BG266"/>
  <c r="BF266"/>
  <c r="X266"/>
  <c r="V266"/>
  <c r="T266"/>
  <c r="P266"/>
  <c r="BI261"/>
  <c r="BH261"/>
  <c r="BG261"/>
  <c r="BF261"/>
  <c r="X261"/>
  <c r="V261"/>
  <c r="T261"/>
  <c r="P261"/>
  <c r="BI254"/>
  <c r="BH254"/>
  <c r="BG254"/>
  <c r="BF254"/>
  <c r="X254"/>
  <c r="V254"/>
  <c r="T254"/>
  <c r="P254"/>
  <c r="BI251"/>
  <c r="BH251"/>
  <c r="BG251"/>
  <c r="BF251"/>
  <c r="X251"/>
  <c r="V251"/>
  <c r="T251"/>
  <c r="P251"/>
  <c r="BI247"/>
  <c r="BH247"/>
  <c r="BG247"/>
  <c r="BF247"/>
  <c r="X247"/>
  <c r="V247"/>
  <c r="T247"/>
  <c r="P247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8"/>
  <c r="BH228"/>
  <c r="BG228"/>
  <c r="BF228"/>
  <c r="X228"/>
  <c r="V228"/>
  <c r="T228"/>
  <c r="P228"/>
  <c r="BI224"/>
  <c r="BH224"/>
  <c r="BG224"/>
  <c r="BF224"/>
  <c r="X224"/>
  <c r="V224"/>
  <c r="T224"/>
  <c r="P224"/>
  <c r="BI221"/>
  <c r="BH221"/>
  <c r="BG221"/>
  <c r="BF221"/>
  <c r="X221"/>
  <c r="V221"/>
  <c r="T221"/>
  <c r="P221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3"/>
  <c r="BH213"/>
  <c r="BG213"/>
  <c r="BF213"/>
  <c r="X213"/>
  <c r="V213"/>
  <c r="T213"/>
  <c r="P213"/>
  <c r="BI211"/>
  <c r="BH211"/>
  <c r="BG211"/>
  <c r="BF211"/>
  <c r="X211"/>
  <c r="V211"/>
  <c r="T211"/>
  <c r="P211"/>
  <c r="BI207"/>
  <c r="BH207"/>
  <c r="BG207"/>
  <c r="BF207"/>
  <c r="X207"/>
  <c r="V207"/>
  <c r="T207"/>
  <c r="P207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5"/>
  <c r="BH195"/>
  <c r="BG195"/>
  <c r="BF195"/>
  <c r="X195"/>
  <c r="V195"/>
  <c r="T195"/>
  <c r="P195"/>
  <c r="BI193"/>
  <c r="BH193"/>
  <c r="BG193"/>
  <c r="BF193"/>
  <c r="X193"/>
  <c r="V193"/>
  <c r="T193"/>
  <c r="P193"/>
  <c r="BI189"/>
  <c r="BH189"/>
  <c r="BG189"/>
  <c r="BF189"/>
  <c r="X189"/>
  <c r="V189"/>
  <c r="T189"/>
  <c r="P189"/>
  <c r="BI183"/>
  <c r="BH183"/>
  <c r="BG183"/>
  <c r="BF183"/>
  <c r="X183"/>
  <c r="V183"/>
  <c r="T183"/>
  <c r="P183"/>
  <c r="BI178"/>
  <c r="BH178"/>
  <c r="BG178"/>
  <c r="BF178"/>
  <c r="X178"/>
  <c r="V178"/>
  <c r="T178"/>
  <c r="P178"/>
  <c r="BI174"/>
  <c r="BH174"/>
  <c r="BG174"/>
  <c r="BF174"/>
  <c r="X174"/>
  <c r="V174"/>
  <c r="T174"/>
  <c r="P174"/>
  <c r="BI170"/>
  <c r="BH170"/>
  <c r="BG170"/>
  <c r="BF170"/>
  <c r="X170"/>
  <c r="V170"/>
  <c r="T170"/>
  <c r="P170"/>
  <c r="BI166"/>
  <c r="BH166"/>
  <c r="BG166"/>
  <c r="BF166"/>
  <c r="X166"/>
  <c r="V166"/>
  <c r="T166"/>
  <c r="P166"/>
  <c r="BI164"/>
  <c r="BH164"/>
  <c r="BG164"/>
  <c r="BF164"/>
  <c r="X164"/>
  <c r="V164"/>
  <c r="T164"/>
  <c r="P164"/>
  <c r="BI159"/>
  <c r="BH159"/>
  <c r="BG159"/>
  <c r="BF159"/>
  <c r="X159"/>
  <c r="V159"/>
  <c r="T159"/>
  <c r="P159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7"/>
  <c r="BH147"/>
  <c r="BG147"/>
  <c r="BF147"/>
  <c r="X147"/>
  <c r="V147"/>
  <c r="T147"/>
  <c r="P147"/>
  <c r="BI143"/>
  <c r="BH143"/>
  <c r="BG143"/>
  <c r="BF143"/>
  <c r="X143"/>
  <c r="V143"/>
  <c r="T143"/>
  <c r="P143"/>
  <c r="BI139"/>
  <c r="BH139"/>
  <c r="BG139"/>
  <c r="BF139"/>
  <c r="X139"/>
  <c r="V139"/>
  <c r="T139"/>
  <c r="P139"/>
  <c r="F130"/>
  <c r="E128"/>
  <c r="BI115"/>
  <c r="BH115"/>
  <c r="BG115"/>
  <c r="BF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89"/>
  <c r="E87"/>
  <c r="J24"/>
  <c r="E24"/>
  <c r="J92"/>
  <c r="J23"/>
  <c r="J21"/>
  <c r="E21"/>
  <c r="J91"/>
  <c r="J20"/>
  <c r="J18"/>
  <c r="E18"/>
  <c r="F133"/>
  <c r="J17"/>
  <c r="J15"/>
  <c r="E15"/>
  <c r="F132"/>
  <c r="J14"/>
  <c r="J12"/>
  <c r="J130"/>
  <c r="E7"/>
  <c r="E126"/>
  <c i="3" r="K41"/>
  <c r="K40"/>
  <c i="1" r="BA96"/>
  <c i="3" r="K39"/>
  <c i="1" r="AZ96"/>
  <c i="3" r="BI447"/>
  <c r="BH447"/>
  <c r="BG447"/>
  <c r="BF447"/>
  <c r="X447"/>
  <c r="X446"/>
  <c r="V447"/>
  <c r="V446"/>
  <c r="T447"/>
  <c r="T446"/>
  <c r="P447"/>
  <c r="BI442"/>
  <c r="BH442"/>
  <c r="BG442"/>
  <c r="BF442"/>
  <c r="X442"/>
  <c r="V442"/>
  <c r="T442"/>
  <c r="P442"/>
  <c r="BI439"/>
  <c r="BH439"/>
  <c r="BG439"/>
  <c r="BF439"/>
  <c r="X439"/>
  <c r="V439"/>
  <c r="T439"/>
  <c r="P439"/>
  <c r="BI435"/>
  <c r="BH435"/>
  <c r="BG435"/>
  <c r="BF435"/>
  <c r="X435"/>
  <c r="V435"/>
  <c r="T435"/>
  <c r="P435"/>
  <c r="BI429"/>
  <c r="BH429"/>
  <c r="BG429"/>
  <c r="BF429"/>
  <c r="X429"/>
  <c r="V429"/>
  <c r="T429"/>
  <c r="P429"/>
  <c r="BI422"/>
  <c r="BH422"/>
  <c r="BG422"/>
  <c r="BF422"/>
  <c r="X422"/>
  <c r="V422"/>
  <c r="T422"/>
  <c r="P422"/>
  <c r="BI418"/>
  <c r="BH418"/>
  <c r="BG418"/>
  <c r="BF418"/>
  <c r="X418"/>
  <c r="V418"/>
  <c r="T418"/>
  <c r="P418"/>
  <c r="BI404"/>
  <c r="BH404"/>
  <c r="BG404"/>
  <c r="BF404"/>
  <c r="X404"/>
  <c r="V404"/>
  <c r="T404"/>
  <c r="P404"/>
  <c r="BI398"/>
  <c r="BH398"/>
  <c r="BG398"/>
  <c r="BF398"/>
  <c r="X398"/>
  <c r="V398"/>
  <c r="T398"/>
  <c r="P398"/>
  <c r="BI389"/>
  <c r="BH389"/>
  <c r="BG389"/>
  <c r="BF389"/>
  <c r="X389"/>
  <c r="V389"/>
  <c r="T389"/>
  <c r="P389"/>
  <c r="BI383"/>
  <c r="BH383"/>
  <c r="BG383"/>
  <c r="BF383"/>
  <c r="X383"/>
  <c r="V383"/>
  <c r="T383"/>
  <c r="P383"/>
  <c r="BI374"/>
  <c r="BH374"/>
  <c r="BG374"/>
  <c r="BF374"/>
  <c r="X374"/>
  <c r="V374"/>
  <c r="T374"/>
  <c r="P374"/>
  <c r="BI371"/>
  <c r="BH371"/>
  <c r="BG371"/>
  <c r="BF371"/>
  <c r="X371"/>
  <c r="V371"/>
  <c r="T371"/>
  <c r="P371"/>
  <c r="BI367"/>
  <c r="BH367"/>
  <c r="BG367"/>
  <c r="BF367"/>
  <c r="X367"/>
  <c r="V367"/>
  <c r="T367"/>
  <c r="P367"/>
  <c r="BI364"/>
  <c r="BH364"/>
  <c r="BG364"/>
  <c r="BF364"/>
  <c r="X364"/>
  <c r="V364"/>
  <c r="T364"/>
  <c r="P364"/>
  <c r="BI349"/>
  <c r="BH349"/>
  <c r="BG349"/>
  <c r="BF349"/>
  <c r="X349"/>
  <c r="V349"/>
  <c r="T349"/>
  <c r="P349"/>
  <c r="BI332"/>
  <c r="BH332"/>
  <c r="BG332"/>
  <c r="BF332"/>
  <c r="X332"/>
  <c r="V332"/>
  <c r="T332"/>
  <c r="P332"/>
  <c r="BI329"/>
  <c r="BH329"/>
  <c r="BG329"/>
  <c r="BF329"/>
  <c r="X329"/>
  <c r="V329"/>
  <c r="T329"/>
  <c r="P329"/>
  <c r="BI326"/>
  <c r="BH326"/>
  <c r="BG326"/>
  <c r="BF326"/>
  <c r="X326"/>
  <c r="V326"/>
  <c r="T326"/>
  <c r="P326"/>
  <c r="BI321"/>
  <c r="BH321"/>
  <c r="BG321"/>
  <c r="BF321"/>
  <c r="X321"/>
  <c r="V321"/>
  <c r="T321"/>
  <c r="P321"/>
  <c r="BI318"/>
  <c r="BH318"/>
  <c r="BG318"/>
  <c r="BF318"/>
  <c r="X318"/>
  <c r="V318"/>
  <c r="T318"/>
  <c r="P318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0"/>
  <c r="BH300"/>
  <c r="BG300"/>
  <c r="BF300"/>
  <c r="X300"/>
  <c r="V300"/>
  <c r="T300"/>
  <c r="P300"/>
  <c r="BI296"/>
  <c r="BH296"/>
  <c r="BG296"/>
  <c r="BF296"/>
  <c r="X296"/>
  <c r="V296"/>
  <c r="T296"/>
  <c r="P296"/>
  <c r="BI292"/>
  <c r="BH292"/>
  <c r="BG292"/>
  <c r="BF292"/>
  <c r="X292"/>
  <c r="V292"/>
  <c r="T292"/>
  <c r="P292"/>
  <c r="BI288"/>
  <c r="BH288"/>
  <c r="BG288"/>
  <c r="BF288"/>
  <c r="X288"/>
  <c r="V288"/>
  <c r="T288"/>
  <c r="P288"/>
  <c r="BI277"/>
  <c r="BH277"/>
  <c r="BG277"/>
  <c r="BF277"/>
  <c r="X277"/>
  <c r="V277"/>
  <c r="T277"/>
  <c r="P277"/>
  <c r="BI273"/>
  <c r="BH273"/>
  <c r="BG273"/>
  <c r="BF273"/>
  <c r="X273"/>
  <c r="V273"/>
  <c r="T273"/>
  <c r="P273"/>
  <c r="BI260"/>
  <c r="BH260"/>
  <c r="BG260"/>
  <c r="BF260"/>
  <c r="X260"/>
  <c r="V260"/>
  <c r="T260"/>
  <c r="P260"/>
  <c r="BI256"/>
  <c r="BH256"/>
  <c r="BG256"/>
  <c r="BF256"/>
  <c r="X256"/>
  <c r="V256"/>
  <c r="T256"/>
  <c r="P256"/>
  <c r="BI249"/>
  <c r="BH249"/>
  <c r="BG249"/>
  <c r="BF249"/>
  <c r="X249"/>
  <c r="V249"/>
  <c r="T249"/>
  <c r="P249"/>
  <c r="BI243"/>
  <c r="BH243"/>
  <c r="BG243"/>
  <c r="BF243"/>
  <c r="X243"/>
  <c r="V243"/>
  <c r="T243"/>
  <c r="P243"/>
  <c r="BI239"/>
  <c r="BH239"/>
  <c r="BG239"/>
  <c r="BF239"/>
  <c r="X239"/>
  <c r="V239"/>
  <c r="T239"/>
  <c r="P239"/>
  <c r="BI235"/>
  <c r="BH235"/>
  <c r="BG235"/>
  <c r="BF235"/>
  <c r="X235"/>
  <c r="V235"/>
  <c r="T235"/>
  <c r="P235"/>
  <c r="BI225"/>
  <c r="BH225"/>
  <c r="BG225"/>
  <c r="BF225"/>
  <c r="X225"/>
  <c r="V225"/>
  <c r="T225"/>
  <c r="P225"/>
  <c r="BI218"/>
  <c r="BH218"/>
  <c r="BG218"/>
  <c r="BF218"/>
  <c r="X218"/>
  <c r="V218"/>
  <c r="T218"/>
  <c r="P218"/>
  <c r="BI211"/>
  <c r="BH211"/>
  <c r="BG211"/>
  <c r="BF211"/>
  <c r="X211"/>
  <c r="V211"/>
  <c r="T211"/>
  <c r="P211"/>
  <c r="BI207"/>
  <c r="BH207"/>
  <c r="BG207"/>
  <c r="BF207"/>
  <c r="X207"/>
  <c r="V207"/>
  <c r="T207"/>
  <c r="P207"/>
  <c r="BI203"/>
  <c r="BH203"/>
  <c r="BG203"/>
  <c r="BF203"/>
  <c r="X203"/>
  <c r="V203"/>
  <c r="T203"/>
  <c r="P203"/>
  <c r="BI200"/>
  <c r="BH200"/>
  <c r="BG200"/>
  <c r="BF200"/>
  <c r="X200"/>
  <c r="V200"/>
  <c r="T200"/>
  <c r="P200"/>
  <c r="BI196"/>
  <c r="BH196"/>
  <c r="BG196"/>
  <c r="BF196"/>
  <c r="X196"/>
  <c r="V196"/>
  <c r="T196"/>
  <c r="P196"/>
  <c r="BI191"/>
  <c r="BH191"/>
  <c r="BG191"/>
  <c r="BF191"/>
  <c r="X191"/>
  <c r="V191"/>
  <c r="T191"/>
  <c r="P191"/>
  <c r="BI186"/>
  <c r="BH186"/>
  <c r="BG186"/>
  <c r="BF186"/>
  <c r="X186"/>
  <c r="V186"/>
  <c r="T186"/>
  <c r="P186"/>
  <c r="BI181"/>
  <c r="BH181"/>
  <c r="BG181"/>
  <c r="BF181"/>
  <c r="X181"/>
  <c r="V181"/>
  <c r="T181"/>
  <c r="P181"/>
  <c r="BI173"/>
  <c r="BH173"/>
  <c r="BG173"/>
  <c r="BF173"/>
  <c r="X173"/>
  <c r="V173"/>
  <c r="T173"/>
  <c r="P173"/>
  <c r="BI163"/>
  <c r="BH163"/>
  <c r="BG163"/>
  <c r="BF163"/>
  <c r="X163"/>
  <c r="V163"/>
  <c r="T163"/>
  <c r="P163"/>
  <c r="BI158"/>
  <c r="BH158"/>
  <c r="BG158"/>
  <c r="BF158"/>
  <c r="X158"/>
  <c r="V158"/>
  <c r="T158"/>
  <c r="P158"/>
  <c r="BI153"/>
  <c r="BH153"/>
  <c r="BG153"/>
  <c r="BF153"/>
  <c r="X153"/>
  <c r="V153"/>
  <c r="T153"/>
  <c r="P153"/>
  <c r="BI144"/>
  <c r="BH144"/>
  <c r="BG144"/>
  <c r="BF144"/>
  <c r="X144"/>
  <c r="V144"/>
  <c r="T144"/>
  <c r="P144"/>
  <c r="BI137"/>
  <c r="BH137"/>
  <c r="BG137"/>
  <c r="BF137"/>
  <c r="X137"/>
  <c r="V137"/>
  <c r="T137"/>
  <c r="P137"/>
  <c r="F128"/>
  <c r="E126"/>
  <c r="BI113"/>
  <c r="BH113"/>
  <c r="BG113"/>
  <c r="BF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F89"/>
  <c r="E87"/>
  <c r="J24"/>
  <c r="E24"/>
  <c r="J131"/>
  <c r="J23"/>
  <c r="J21"/>
  <c r="E21"/>
  <c r="J91"/>
  <c r="J20"/>
  <c r="J18"/>
  <c r="E18"/>
  <c r="F92"/>
  <c r="J17"/>
  <c r="J15"/>
  <c r="E15"/>
  <c r="F130"/>
  <c r="J14"/>
  <c r="J12"/>
  <c r="J128"/>
  <c r="E7"/>
  <c r="E124"/>
  <c i="2" r="K41"/>
  <c r="K40"/>
  <c i="1" r="BA95"/>
  <c i="2" r="K39"/>
  <c i="1" r="AZ95"/>
  <c i="2" r="BI139"/>
  <c r="BH139"/>
  <c r="BG139"/>
  <c r="BF139"/>
  <c r="X139"/>
  <c r="X138"/>
  <c r="V139"/>
  <c r="V138"/>
  <c r="T139"/>
  <c r="T138"/>
  <c r="P139"/>
  <c r="BI135"/>
  <c r="BH135"/>
  <c r="BG135"/>
  <c r="BF135"/>
  <c r="X135"/>
  <c r="V135"/>
  <c r="T135"/>
  <c r="P135"/>
  <c r="BI132"/>
  <c r="BH132"/>
  <c r="BG132"/>
  <c r="BF132"/>
  <c r="X132"/>
  <c r="V132"/>
  <c r="T132"/>
  <c r="P132"/>
  <c r="F123"/>
  <c r="E121"/>
  <c r="BI108"/>
  <c r="BH108"/>
  <c r="BG108"/>
  <c r="BF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89"/>
  <c r="E87"/>
  <c r="J24"/>
  <c r="E24"/>
  <c r="J126"/>
  <c r="J23"/>
  <c r="J21"/>
  <c r="E21"/>
  <c r="J125"/>
  <c r="J20"/>
  <c r="J18"/>
  <c r="E18"/>
  <c r="F126"/>
  <c r="J17"/>
  <c r="J15"/>
  <c r="E15"/>
  <c r="F125"/>
  <c r="J14"/>
  <c r="J12"/>
  <c r="J123"/>
  <c r="E7"/>
  <c r="E119"/>
  <c i="1" r="CK105"/>
  <c r="CJ105"/>
  <c r="CI105"/>
  <c r="CH105"/>
  <c r="CG105"/>
  <c r="CF105"/>
  <c r="BZ105"/>
  <c r="CE105"/>
  <c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L90"/>
  <c r="AM90"/>
  <c r="AM89"/>
  <c r="L89"/>
  <c r="AM87"/>
  <c r="L87"/>
  <c r="L85"/>
  <c r="L84"/>
  <c i="2" r="R139"/>
  <c i="3" r="Q163"/>
  <c i="2" r="F38"/>
  <c i="3" r="Q318"/>
  <c r="Q137"/>
  <c r="R404"/>
  <c r="Q277"/>
  <c r="K429"/>
  <c r="BE429"/>
  <c r="BK418"/>
  <c r="K398"/>
  <c r="BE398"/>
  <c r="K273"/>
  <c r="BE273"/>
  <c r="K144"/>
  <c r="BE144"/>
  <c i="4" r="R228"/>
  <c r="R159"/>
  <c r="R235"/>
  <c r="Q211"/>
  <c r="R207"/>
  <c r="R195"/>
  <c r="BK215"/>
  <c r="K211"/>
  <c r="BE211"/>
  <c i="5" r="Q195"/>
  <c r="R143"/>
  <c r="K131"/>
  <c r="BE131"/>
  <c i="3" r="R313"/>
  <c r="R303"/>
  <c r="Q439"/>
  <c r="R191"/>
  <c r="R447"/>
  <c r="R310"/>
  <c r="Q329"/>
  <c r="Q429"/>
  <c r="R383"/>
  <c r="R300"/>
  <c i="4" r="R166"/>
  <c r="R183"/>
  <c r="K261"/>
  <c r="BE261"/>
  <c r="BK198"/>
  <c i="5" r="R165"/>
  <c r="Q171"/>
  <c i="2" r="BK132"/>
  <c i="3" r="R144"/>
  <c r="Q422"/>
  <c r="Q211"/>
  <c r="R256"/>
  <c r="Q260"/>
  <c r="R292"/>
  <c r="Q374"/>
  <c r="Q398"/>
  <c r="R173"/>
  <c r="K435"/>
  <c r="BE435"/>
  <c r="K300"/>
  <c r="BE300"/>
  <c r="K207"/>
  <c r="BE207"/>
  <c r="K296"/>
  <c r="BE296"/>
  <c i="4" r="R293"/>
  <c r="Q155"/>
  <c r="R289"/>
  <c r="Q254"/>
  <c r="Q193"/>
  <c r="Q159"/>
  <c r="BK293"/>
  <c r="BK217"/>
  <c r="BK247"/>
  <c r="K170"/>
  <c r="BE170"/>
  <c i="5" r="Q131"/>
  <c r="BK171"/>
  <c i="2" r="BK139"/>
  <c i="3" r="Q321"/>
  <c r="K349"/>
  <c r="Q404"/>
  <c r="R439"/>
  <c r="R418"/>
  <c r="R329"/>
  <c r="R260"/>
  <c r="K332"/>
  <c r="BE332"/>
  <c r="BK439"/>
  <c r="BK321"/>
  <c i="4" r="Q195"/>
  <c r="R217"/>
  <c r="Q228"/>
  <c r="Q164"/>
  <c r="K224"/>
  <c r="BE224"/>
  <c r="BK183"/>
  <c i="5" r="R195"/>
  <c r="K155"/>
  <c r="BE155"/>
  <c i="2" r="R132"/>
  <c i="3" r="R249"/>
  <c r="R163"/>
  <c r="Q181"/>
  <c r="Q442"/>
  <c r="Q249"/>
  <c r="Q371"/>
  <c r="Q367"/>
  <c r="Q203"/>
  <c i="2" r="F41"/>
  <c i="3" r="K196"/>
  <c r="BE196"/>
  <c i="4" r="R231"/>
  <c r="R174"/>
  <c r="Q298"/>
  <c r="R143"/>
  <c r="R151"/>
  <c r="K159"/>
  <c r="BE159"/>
  <c i="5" r="Q161"/>
  <c r="Q165"/>
  <c i="6" r="R131"/>
  <c i="2" r="Q139"/>
  <c i="3" r="Q196"/>
  <c r="R239"/>
  <c r="Q273"/>
  <c r="R332"/>
  <c r="Q207"/>
  <c r="Q349"/>
  <c r="R422"/>
  <c r="R211"/>
  <c r="K447"/>
  <c r="BE447"/>
  <c r="K374"/>
  <c r="BE374"/>
  <c r="BK211"/>
  <c r="BK318"/>
  <c r="BK225"/>
  <c i="4" r="R139"/>
  <c r="Q189"/>
  <c r="Q251"/>
  <c r="R164"/>
  <c r="Q151"/>
  <c r="Q139"/>
  <c r="BK305"/>
  <c r="K164"/>
  <c r="BE164"/>
  <c r="K193"/>
  <c r="BE193"/>
  <c i="5" r="R177"/>
  <c r="R137"/>
  <c i="2" r="BK135"/>
  <c i="3" r="Q418"/>
  <c r="Q300"/>
  <c r="R203"/>
  <c i="4" r="R308"/>
  <c r="R215"/>
  <c r="Q215"/>
  <c r="R302"/>
  <c r="Q207"/>
  <c r="Q266"/>
  <c r="BK308"/>
  <c r="BK151"/>
  <c r="K155"/>
  <c r="BE155"/>
  <c i="5" r="R183"/>
  <c r="R189"/>
  <c r="K177"/>
  <c r="BE177"/>
  <c i="3" r="Q364"/>
  <c r="Q292"/>
  <c r="Q173"/>
  <c r="R158"/>
  <c r="Q235"/>
  <c r="Q144"/>
  <c r="R225"/>
  <c r="R371"/>
  <c r="R277"/>
  <c i="2" r="F39"/>
  <c i="3" r="K181"/>
  <c r="BE181"/>
  <c i="4" r="Q217"/>
  <c r="R266"/>
  <c r="Q247"/>
  <c r="Q293"/>
  <c r="R213"/>
  <c r="BK213"/>
  <c r="K147"/>
  <c r="BE147"/>
  <c i="5" r="Q189"/>
  <c r="R131"/>
  <c r="K143"/>
  <c r="BE143"/>
  <c i="2" r="R135"/>
  <c i="3" r="Q239"/>
  <c r="Q256"/>
  <c r="R349"/>
  <c r="R218"/>
  <c r="Q383"/>
  <c r="R181"/>
  <c r="R429"/>
  <c r="R243"/>
  <c r="BK288"/>
  <c r="K305"/>
  <c r="BE305"/>
  <c r="BK349"/>
  <c r="BK277"/>
  <c r="K158"/>
  <c r="BE158"/>
  <c i="4" r="Q201"/>
  <c r="R271"/>
  <c r="Q198"/>
  <c r="R147"/>
  <c r="BK285"/>
  <c r="BK254"/>
  <c r="BK201"/>
  <c i="5" r="R163"/>
  <c r="K183"/>
  <c r="BE183"/>
  <c i="6" r="Q131"/>
  <c i="2" r="Q132"/>
  <c i="3" r="R186"/>
  <c r="Q158"/>
  <c r="R296"/>
  <c r="R288"/>
  <c r="R364"/>
  <c r="Q389"/>
  <c r="R435"/>
  <c r="R196"/>
  <c r="Q332"/>
  <c r="K422"/>
  <c r="BE422"/>
  <c r="K371"/>
  <c r="BE371"/>
  <c r="K153"/>
  <c r="BE153"/>
  <c r="BK243"/>
  <c r="K163"/>
  <c r="BE163"/>
  <c i="4" r="R298"/>
  <c r="R305"/>
  <c r="R251"/>
  <c r="Q261"/>
  <c r="BK302"/>
  <c r="BK266"/>
  <c i="5" r="Q155"/>
  <c r="R149"/>
  <c r="BK165"/>
  <c i="3" r="R367"/>
  <c r="Q191"/>
  <c r="BK310"/>
  <c r="K329"/>
  <c r="BE329"/>
  <c r="BK173"/>
  <c i="4" r="Q276"/>
  <c r="R261"/>
  <c r="R247"/>
  <c r="Q271"/>
  <c r="R211"/>
  <c r="K251"/>
  <c r="BE251"/>
  <c r="K271"/>
  <c r="BE271"/>
  <c r="K143"/>
  <c r="BE143"/>
  <c i="5" r="R155"/>
  <c r="Q163"/>
  <c i="3" r="Q310"/>
  <c r="K442"/>
  <c r="BE442"/>
  <c r="K383"/>
  <c r="BE383"/>
  <c r="BK389"/>
  <c r="K137"/>
  <c r="BE137"/>
  <c i="4" r="Q302"/>
  <c r="Q285"/>
  <c r="R276"/>
  <c r="R155"/>
  <c r="R189"/>
  <c r="BK231"/>
  <c r="K235"/>
  <c r="BE235"/>
  <c r="K178"/>
  <c r="BE178"/>
  <c i="5" r="R161"/>
  <c r="BK149"/>
  <c i="1" r="AU94"/>
  <c i="3" r="Q447"/>
  <c i="2" r="K38"/>
  <c i="3" r="Q288"/>
  <c r="R321"/>
  <c r="R153"/>
  <c r="K404"/>
  <c r="BE404"/>
  <c r="BK256"/>
  <c r="K313"/>
  <c r="BE313"/>
  <c r="K186"/>
  <c r="BE186"/>
  <c i="4" r="Q224"/>
  <c r="Q308"/>
  <c r="Q235"/>
  <c r="Q178"/>
  <c r="R254"/>
  <c r="R170"/>
  <c r="BK207"/>
  <c r="BK221"/>
  <c i="5" r="R171"/>
  <c r="Q137"/>
  <c r="BK137"/>
  <c i="2" r="Q135"/>
  <c i="3" r="Q296"/>
  <c r="R207"/>
  <c r="R235"/>
  <c r="R326"/>
  <c r="Q326"/>
  <c r="Q303"/>
  <c i="2" r="F40"/>
  <c i="3" r="BK239"/>
  <c r="BK292"/>
  <c r="BK303"/>
  <c i="4" r="R224"/>
  <c r="R198"/>
  <c r="Q289"/>
  <c r="R221"/>
  <c r="Q170"/>
  <c r="Q221"/>
  <c r="K289"/>
  <c r="BE289"/>
  <c r="BK228"/>
  <c r="BK174"/>
  <c i="5" r="Q149"/>
  <c r="Q177"/>
  <c r="BK195"/>
  <c r="BK161"/>
  <c i="3" r="Q305"/>
  <c r="Q225"/>
  <c r="R305"/>
  <c r="R442"/>
  <c r="Q200"/>
  <c r="Q153"/>
  <c r="R200"/>
  <c r="Q313"/>
  <c r="Q186"/>
  <c r="BK249"/>
  <c r="K326"/>
  <c r="BE326"/>
  <c r="K235"/>
  <c r="BE235"/>
  <c r="BK203"/>
  <c r="BK200"/>
  <c i="4" r="Q183"/>
  <c r="Q213"/>
  <c r="Q174"/>
  <c r="Q147"/>
  <c r="R201"/>
  <c r="R193"/>
  <c r="Q143"/>
  <c r="BK276"/>
  <c r="BK139"/>
  <c r="K189"/>
  <c r="BE189"/>
  <c i="5" r="Q183"/>
  <c r="BK189"/>
  <c i="3" r="Q435"/>
  <c r="R389"/>
  <c r="R374"/>
  <c r="R318"/>
  <c r="R273"/>
  <c r="Q218"/>
  <c r="Q243"/>
  <c r="R398"/>
  <c r="R137"/>
  <c r="BK218"/>
  <c r="BK364"/>
  <c r="BK260"/>
  <c r="BK367"/>
  <c r="BK191"/>
  <c i="4" r="Q305"/>
  <c r="Q166"/>
  <c r="R285"/>
  <c r="R178"/>
  <c r="Q231"/>
  <c r="BK298"/>
  <c r="BK195"/>
  <c r="K166"/>
  <c r="BE166"/>
  <c i="5" r="Q143"/>
  <c r="BK163"/>
  <c i="6" r="BK131"/>
  <c i="3" l="1" r="T210"/>
  <c r="Q403"/>
  <c r="I103"/>
  <c r="Q190"/>
  <c r="I99"/>
  <c r="V295"/>
  <c i="4" r="T138"/>
  <c r="V234"/>
  <c i="2" r="V131"/>
  <c r="V130"/>
  <c r="V129"/>
  <c i="3" r="Q210"/>
  <c r="I100"/>
  <c r="T403"/>
  <c i="4" r="V192"/>
  <c r="R284"/>
  <c r="J105"/>
  <c i="2" r="R131"/>
  <c i="3" r="T136"/>
  <c i="4" r="R169"/>
  <c r="J99"/>
  <c r="Q284"/>
  <c r="I105"/>
  <c i="3" r="X190"/>
  <c r="X325"/>
  <c i="4" r="X138"/>
  <c r="R234"/>
  <c r="J101"/>
  <c i="5" r="Q130"/>
  <c r="Q129"/>
  <c r="I97"/>
  <c i="2" r="Q131"/>
  <c i="3" r="V190"/>
  <c r="V325"/>
  <c i="4" r="Q169"/>
  <c r="I99"/>
  <c r="X284"/>
  <c r="X274"/>
  <c i="3" r="R403"/>
  <c r="J103"/>
  <c i="4" r="Q192"/>
  <c r="I100"/>
  <c i="2" r="T131"/>
  <c r="T130"/>
  <c r="T129"/>
  <c i="1" r="AW95"/>
  <c i="3" r="R136"/>
  <c r="Q325"/>
  <c r="I102"/>
  <c i="4" r="V138"/>
  <c r="X234"/>
  <c i="5" r="T130"/>
  <c r="T129"/>
  <c r="T128"/>
  <c i="1" r="AW98"/>
  <c i="3" r="X210"/>
  <c i="4" r="Q138"/>
  <c r="T234"/>
  <c i="5" r="R130"/>
  <c r="R129"/>
  <c r="R128"/>
  <c r="J96"/>
  <c r="K32"/>
  <c i="1" r="AT98"/>
  <c i="3" r="T190"/>
  <c r="T325"/>
  <c i="4" r="T192"/>
  <c r="V284"/>
  <c r="V274"/>
  <c i="2" r="BK131"/>
  <c r="K131"/>
  <c r="K98"/>
  <c i="3" r="Q136"/>
  <c r="R190"/>
  <c r="J99"/>
  <c r="V403"/>
  <c i="4" r="X192"/>
  <c i="2" r="X131"/>
  <c r="X130"/>
  <c r="X129"/>
  <c i="3" r="V136"/>
  <c r="R325"/>
  <c r="J102"/>
  <c i="4" r="R192"/>
  <c r="J100"/>
  <c i="3" r="R210"/>
  <c r="J100"/>
  <c r="Q295"/>
  <c r="I101"/>
  <c i="4" r="Q234"/>
  <c r="I101"/>
  <c i="3" r="X136"/>
  <c r="X135"/>
  <c r="X134"/>
  <c r="X295"/>
  <c i="4" r="T169"/>
  <c r="V169"/>
  <c i="3" r="V210"/>
  <c r="X403"/>
  <c i="4" r="T284"/>
  <c r="T274"/>
  <c i="5" r="X130"/>
  <c r="X129"/>
  <c r="X128"/>
  <c i="3" r="T295"/>
  <c r="R295"/>
  <c r="J101"/>
  <c i="4" r="R138"/>
  <c r="R137"/>
  <c r="R136"/>
  <c r="J96"/>
  <c r="K32"/>
  <c i="1" r="AT97"/>
  <c i="4" r="X169"/>
  <c i="5" r="V130"/>
  <c r="V129"/>
  <c r="V128"/>
  <c i="3" r="R446"/>
  <c r="J104"/>
  <c i="2" r="Q138"/>
  <c r="I99"/>
  <c i="4" r="Q270"/>
  <c r="I102"/>
  <c r="R307"/>
  <c r="J106"/>
  <c r="Q307"/>
  <c r="I106"/>
  <c r="R270"/>
  <c r="J102"/>
  <c i="2" r="R138"/>
  <c r="J99"/>
  <c i="4" r="Q275"/>
  <c r="Q274"/>
  <c r="I103"/>
  <c r="BK275"/>
  <c r="K275"/>
  <c r="K104"/>
  <c r="BK307"/>
  <c r="K307"/>
  <c r="K106"/>
  <c i="3" r="Q446"/>
  <c r="I104"/>
  <c i="6" r="BK130"/>
  <c r="K130"/>
  <c r="K98"/>
  <c r="Q130"/>
  <c r="Q129"/>
  <c r="Q128"/>
  <c r="I96"/>
  <c r="K31"/>
  <c i="1" r="AS99"/>
  <c i="2" r="BK138"/>
  <c r="K138"/>
  <c r="K99"/>
  <c i="4" r="R275"/>
  <c r="R274"/>
  <c r="J103"/>
  <c i="6" r="R130"/>
  <c r="R129"/>
  <c r="J97"/>
  <c i="5" r="I98"/>
  <c i="6" r="J92"/>
  <c i="5" r="J97"/>
  <c r="J98"/>
  <c r="Q128"/>
  <c r="I96"/>
  <c r="K31"/>
  <c i="1" r="AS98"/>
  <c i="6" r="F125"/>
  <c r="J89"/>
  <c r="E85"/>
  <c i="5" r="J122"/>
  <c r="F125"/>
  <c r="E85"/>
  <c r="J125"/>
  <c i="4" r="F91"/>
  <c r="J133"/>
  <c r="E85"/>
  <c r="J132"/>
  <c r="J89"/>
  <c r="F92"/>
  <c i="3" r="E85"/>
  <c r="J130"/>
  <c r="BE349"/>
  <c i="2" r="BK130"/>
  <c r="K130"/>
  <c r="K97"/>
  <c i="3" r="F131"/>
  <c r="J92"/>
  <c r="J89"/>
  <c r="F91"/>
  <c i="2" r="J89"/>
  <c r="F92"/>
  <c r="E85"/>
  <c r="F91"/>
  <c r="J92"/>
  <c i="1" r="BE95"/>
  <c i="2" r="J91"/>
  <c i="1" r="BD95"/>
  <c r="BF95"/>
  <c r="BC95"/>
  <c r="AY95"/>
  <c i="3" r="K310"/>
  <c r="BE310"/>
  <c r="BK305"/>
  <c r="BK371"/>
  <c r="F41"/>
  <c i="1" r="BF96"/>
  <c i="5" r="K189"/>
  <c r="BE189"/>
  <c r="K165"/>
  <c r="BE165"/>
  <c i="6" r="F41"/>
  <c i="1" r="BF99"/>
  <c i="6" r="F39"/>
  <c i="1" r="BD99"/>
  <c i="5" r="F41"/>
  <c i="1" r="BF98"/>
  <c i="2" r="K135"/>
  <c r="BE135"/>
  <c i="3" r="K173"/>
  <c r="BE173"/>
  <c r="K260"/>
  <c r="BE260"/>
  <c r="K243"/>
  <c r="BE243"/>
  <c i="4" r="K247"/>
  <c r="BE247"/>
  <c r="K228"/>
  <c r="BE228"/>
  <c r="BK251"/>
  <c r="K305"/>
  <c r="BE305"/>
  <c i="5" r="K137"/>
  <c r="BE137"/>
  <c r="K195"/>
  <c r="BE195"/>
  <c i="6" r="F40"/>
  <c i="1" r="BE99"/>
  <c i="5" r="F38"/>
  <c i="1" r="BC98"/>
  <c i="2" r="K132"/>
  <c r="BE132"/>
  <c i="3" r="BK326"/>
  <c r="BK435"/>
  <c r="K256"/>
  <c r="BE256"/>
  <c i="4" r="K207"/>
  <c r="BE207"/>
  <c r="BK289"/>
  <c r="BK284"/>
  <c r="K284"/>
  <c r="K105"/>
  <c r="K302"/>
  <c r="BE302"/>
  <c i="3" r="K38"/>
  <c i="1" r="AY96"/>
  <c i="2" r="K139"/>
  <c r="BE139"/>
  <c i="3" r="BK442"/>
  <c r="BK153"/>
  <c r="BK137"/>
  <c r="K203"/>
  <c r="BE203"/>
  <c i="4" r="BK224"/>
  <c r="K254"/>
  <c r="BE254"/>
  <c r="BK170"/>
  <c r="BK155"/>
  <c i="5" r="K161"/>
  <c r="BE161"/>
  <c i="4" r="F40"/>
  <c i="1" r="BE97"/>
  <c i="3" r="K211"/>
  <c r="BE211"/>
  <c r="BK383"/>
  <c r="K418"/>
  <c r="BE418"/>
  <c r="BK398"/>
  <c i="4" r="K139"/>
  <c r="BE139"/>
  <c r="K298"/>
  <c r="BE298"/>
  <c r="K266"/>
  <c r="BE266"/>
  <c i="5" r="BK183"/>
  <c r="K163"/>
  <c r="BE163"/>
  <c i="4" r="F41"/>
  <c i="1" r="BF97"/>
  <c i="5" r="F39"/>
  <c i="1" r="BD98"/>
  <c i="3" r="K389"/>
  <c r="BE389"/>
  <c r="BK374"/>
  <c r="BK329"/>
  <c r="BK300"/>
  <c i="4" r="BK235"/>
  <c r="BK178"/>
  <c r="BK166"/>
  <c r="K285"/>
  <c r="BE285"/>
  <c i="5" r="BK177"/>
  <c r="K149"/>
  <c r="BE149"/>
  <c i="6" r="F38"/>
  <c i="1" r="BC99"/>
  <c i="5" r="K38"/>
  <c i="1" r="AY98"/>
  <c i="3" r="K318"/>
  <c r="BE318"/>
  <c r="BK207"/>
  <c r="K321"/>
  <c r="BE321"/>
  <c r="K288"/>
  <c r="BE288"/>
  <c i="4" r="BK147"/>
  <c r="K151"/>
  <c r="BE151"/>
  <c r="K221"/>
  <c r="BE221"/>
  <c r="K183"/>
  <c r="BE183"/>
  <c r="K231"/>
  <c r="BE231"/>
  <c r="K213"/>
  <c r="BE213"/>
  <c i="5" r="BK155"/>
  <c r="BK143"/>
  <c i="6" r="K38"/>
  <c i="1" r="AY99"/>
  <c i="6" r="K131"/>
  <c r="BE131"/>
  <c i="5" r="F40"/>
  <c i="1" r="BE98"/>
  <c i="3" r="K367"/>
  <c r="BE367"/>
  <c r="BK273"/>
  <c r="BK422"/>
  <c i="4" r="BK211"/>
  <c r="K293"/>
  <c r="BE293"/>
  <c r="BK271"/>
  <c r="BK270"/>
  <c r="K270"/>
  <c r="K102"/>
  <c i="3" r="F38"/>
  <c i="1" r="BC96"/>
  <c i="3" r="K218"/>
  <c r="BE218"/>
  <c r="K239"/>
  <c r="BE239"/>
  <c r="K364"/>
  <c r="BE364"/>
  <c r="K277"/>
  <c r="BE277"/>
  <c i="4" r="BK164"/>
  <c r="BK143"/>
  <c r="K217"/>
  <c r="BE217"/>
  <c r="K215"/>
  <c r="BE215"/>
  <c r="F38"/>
  <c i="1" r="BC97"/>
  <c i="3" r="BK196"/>
  <c r="BK447"/>
  <c r="BK446"/>
  <c r="K446"/>
  <c r="K104"/>
  <c r="BK404"/>
  <c r="BK429"/>
  <c r="K292"/>
  <c r="BE292"/>
  <c i="4" r="K195"/>
  <c r="BE195"/>
  <c r="BK193"/>
  <c r="BK159"/>
  <c r="K198"/>
  <c r="BE198"/>
  <c i="5" r="BK131"/>
  <c i="4" r="K38"/>
  <c i="1" r="AY97"/>
  <c i="3" r="K225"/>
  <c r="BE225"/>
  <c r="BK163"/>
  <c r="BK181"/>
  <c r="BK296"/>
  <c r="K191"/>
  <c r="BE191"/>
  <c r="K303"/>
  <c r="BE303"/>
  <c r="F39"/>
  <c i="1" r="BD96"/>
  <c i="3" r="BK235"/>
  <c r="BK313"/>
  <c r="K439"/>
  <c r="BE439"/>
  <c r="K200"/>
  <c r="BE200"/>
  <c r="K249"/>
  <c r="BE249"/>
  <c i="4" r="BK189"/>
  <c r="K276"/>
  <c r="BE276"/>
  <c i="3" r="F40"/>
  <c i="1" r="BE96"/>
  <c i="3" r="BK158"/>
  <c r="BK144"/>
  <c r="BK186"/>
  <c r="BK332"/>
  <c i="4" r="BK261"/>
  <c r="K201"/>
  <c r="BE201"/>
  <c r="K174"/>
  <c r="BE174"/>
  <c r="K308"/>
  <c r="BE308"/>
  <c i="5" r="K171"/>
  <c r="BE171"/>
  <c i="4" r="F39"/>
  <c i="1" r="BD97"/>
  <c i="3" l="1" r="V135"/>
  <c r="V134"/>
  <c r="Q135"/>
  <c r="I97"/>
  <c i="4" r="V137"/>
  <c r="V136"/>
  <c i="3" r="R135"/>
  <c r="J97"/>
  <c i="2" r="R130"/>
  <c r="J97"/>
  <c i="4" r="T137"/>
  <c r="T136"/>
  <c i="1" r="AW97"/>
  <c i="4" r="X137"/>
  <c r="X136"/>
  <c i="3" r="T135"/>
  <c r="T134"/>
  <c i="1" r="AW96"/>
  <c i="4" r="Q137"/>
  <c r="I97"/>
  <c i="2" r="Q130"/>
  <c r="Q129"/>
  <c r="I96"/>
  <c r="K31"/>
  <c i="1" r="AS95"/>
  <c i="4" r="J97"/>
  <c r="BK274"/>
  <c r="K274"/>
  <c r="K103"/>
  <c i="2" r="J98"/>
  <c i="4" r="J104"/>
  <c i="3" r="I98"/>
  <c r="J98"/>
  <c i="6" r="I98"/>
  <c i="4" r="I98"/>
  <c i="6" r="J98"/>
  <c i="2" r="I98"/>
  <c i="6" r="I97"/>
  <c r="BK129"/>
  <c r="K129"/>
  <c r="K97"/>
  <c r="R128"/>
  <c r="J96"/>
  <c r="K32"/>
  <c i="1" r="AT99"/>
  <c i="4" r="I104"/>
  <c r="J98"/>
  <c r="BK234"/>
  <c r="K234"/>
  <c r="K101"/>
  <c i="3" r="BK136"/>
  <c r="K136"/>
  <c r="K98"/>
  <c r="BK325"/>
  <c r="K325"/>
  <c r="K102"/>
  <c i="4" r="BK138"/>
  <c r="BK169"/>
  <c r="K169"/>
  <c r="K99"/>
  <c i="3" r="BK210"/>
  <c r="K210"/>
  <c r="K100"/>
  <c r="BK403"/>
  <c r="K403"/>
  <c r="K103"/>
  <c i="5" r="BK130"/>
  <c r="K130"/>
  <c r="K98"/>
  <c i="3" r="BK295"/>
  <c r="K295"/>
  <c r="K101"/>
  <c i="4" r="BK192"/>
  <c r="K192"/>
  <c r="K100"/>
  <c i="3" r="BK190"/>
  <c r="K190"/>
  <c r="K99"/>
  <c i="2" r="BK129"/>
  <c r="K129"/>
  <c r="K96"/>
  <c r="K30"/>
  <c i="1" r="BE94"/>
  <c r="W37"/>
  <c r="BC94"/>
  <c r="W35"/>
  <c r="BD94"/>
  <c r="AZ94"/>
  <c r="BF94"/>
  <c r="W38"/>
  <c i="2" r="K108"/>
  <c r="K102"/>
  <c r="K110"/>
  <c i="4" l="1" r="BK137"/>
  <c r="K137"/>
  <c r="K97"/>
  <c i="3" r="BK135"/>
  <c r="K135"/>
  <c r="K97"/>
  <c i="5" r="BK129"/>
  <c r="K129"/>
  <c r="K97"/>
  <c i="2" r="R129"/>
  <c r="J96"/>
  <c r="K32"/>
  <c i="1" r="AT95"/>
  <c i="2" r="I97"/>
  <c i="3" r="R134"/>
  <c r="J96"/>
  <c r="K32"/>
  <c i="1" r="AT96"/>
  <c i="4" r="Q136"/>
  <c r="I96"/>
  <c r="K31"/>
  <c i="1" r="AS97"/>
  <c i="3" r="Q134"/>
  <c r="I96"/>
  <c r="K31"/>
  <c i="1" r="AS96"/>
  <c i="4" r="K138"/>
  <c r="K98"/>
  <c i="6" r="BK128"/>
  <c r="K128"/>
  <c r="K96"/>
  <c r="K30"/>
  <c i="2" r="BE108"/>
  <c r="K33"/>
  <c i="1" r="AW94"/>
  <c i="2" r="K34"/>
  <c i="1" r="AG95"/>
  <c r="W36"/>
  <c i="6" r="K107"/>
  <c r="K101"/>
  <c r="K33"/>
  <c r="K34"/>
  <c i="1" r="AG99"/>
  <c i="2" r="K37"/>
  <c i="1" r="AX95"/>
  <c r="AV95"/>
  <c i="2" r="F37"/>
  <c i="1" r="BB95"/>
  <c r="AY94"/>
  <c r="AK35"/>
  <c r="BA94"/>
  <c i="6" l="1" r="BE107"/>
  <c i="4" r="BK136"/>
  <c r="K136"/>
  <c r="K96"/>
  <c r="K30"/>
  <c i="3" r="BK134"/>
  <c r="K134"/>
  <c r="K96"/>
  <c r="K30"/>
  <c i="5" r="BK128"/>
  <c r="K128"/>
  <c r="K96"/>
  <c r="K30"/>
  <c i="2" r="K43"/>
  <c i="1" r="AN95"/>
  <c r="AT94"/>
  <c r="AK28"/>
  <c i="6" r="K37"/>
  <c i="1" r="AX99"/>
  <c r="AV99"/>
  <c r="AS94"/>
  <c r="AK27"/>
  <c i="3" r="K113"/>
  <c r="BE113"/>
  <c r="K37"/>
  <c i="1" r="AX96"/>
  <c r="AV96"/>
  <c i="5" r="K107"/>
  <c r="BE107"/>
  <c r="K37"/>
  <c i="1" r="AX98"/>
  <c r="AV98"/>
  <c i="4" r="K115"/>
  <c r="BE115"/>
  <c r="F37"/>
  <c i="1" r="BB97"/>
  <c i="6" r="K109"/>
  <c l="1" r="K43"/>
  <c i="1" r="AN99"/>
  <c i="3" r="F37"/>
  <c i="1" r="BB96"/>
  <c i="5" r="F37"/>
  <c i="1" r="BB98"/>
  <c i="3" r="K107"/>
  <c r="K115"/>
  <c i="5" r="K101"/>
  <c r="K109"/>
  <c i="6" r="F37"/>
  <c i="1" r="BB99"/>
  <c i="4" r="K109"/>
  <c r="K33"/>
  <c r="K34"/>
  <c i="1" r="AG97"/>
  <c i="4" r="K37"/>
  <c i="1" r="AX97"/>
  <c r="AV97"/>
  <c i="3" l="1" r="K33"/>
  <c i="5" r="K33"/>
  <c i="4" r="K43"/>
  <c i="1" r="AN97"/>
  <c i="3" r="K34"/>
  <c i="1" r="AG96"/>
  <c r="AN96"/>
  <c i="4" r="K117"/>
  <c i="5" r="K34"/>
  <c i="1" r="AG98"/>
  <c r="AN98"/>
  <c r="BB94"/>
  <c r="AX94"/>
  <c r="AV94"/>
  <c i="3" l="1" r="K43"/>
  <c i="5" r="K43"/>
  <c i="1" r="AG94"/>
  <c r="AK26"/>
  <c l="1" r="AN94"/>
  <c r="AG105"/>
  <c r="CD105"/>
  <c r="AG103"/>
  <c r="CD103"/>
  <c r="AG104"/>
  <c r="CD104"/>
  <c r="AG102"/>
  <c r="CD102"/>
  <c l="1" r="AV105"/>
  <c r="BY105"/>
  <c r="AV104"/>
  <c r="BY104"/>
  <c r="AV103"/>
  <c r="BY103"/>
  <c r="AG101"/>
  <c r="AK29"/>
  <c r="AK31"/>
  <c r="AV102"/>
  <c r="BY102"/>
  <c r="W34"/>
  <c l="1" r="AN104"/>
  <c r="AN102"/>
  <c r="AN105"/>
  <c r="AN103"/>
  <c r="AK34"/>
  <c r="AK40"/>
  <c r="AG107"/>
  <c l="1" r="AN101"/>
  <c r="AN107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<sst xmlns="http://schemas.openxmlformats.org/spreadsheetml/2006/main">
  <si>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</si>
  <si>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</si>
  <si>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</si>
  <si>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</si>
  <si>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</si>
  <si>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</si>
  <si>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{ed97f00f-ff15-46ea-bca4-f054e034c26a}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</si>
  <si>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</si>
  <si>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</si>
  <si>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</si>
  <si>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</si>
  <si>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</si>
  <si>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</si>
  <si>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</si>
  <si>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</si>
  <si>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21069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</si>
  <si>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</si>
  <si>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</si>
  <si>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- Rekonstrukce tramvajových nástupišť Kunčičky - Kostel</t>
  </si>
  <si>
    <t>KSO:</t>
  </si>
  <si>
    <t>CC-CZ:</t>
  </si>
  <si>
    <t>Místo:</t>
  </si>
  <si>
    <t xml:space="preserve"> </t>
  </si>
  <si>
    <t>Datum:</t>
  </si>
  <si>
    <t>15. 4. 2024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</si>
  <si>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</si>
  <si>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</si>
  <si>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</si>
  <si>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</si>
  <si>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</si>
  <si>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</si>
  <si>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</si>
  <si>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</si>
  <si>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Náklady z rozpočtů</t>
  </si>
  <si>
    <t>Materiál</t>
  </si>
  <si>
    <t>Montáž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</si>
  <si>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</si>
  <si>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</si>
  <si>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</si>
  <si>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</si>
  <si>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</si>
  <si>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</si>
  <si>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</si>
  <si>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</si>
  <si>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</si>
  <si>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</si>
  <si>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</si>
  <si>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</si>
  <si>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</si>
  <si>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</si>
  <si>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</si>
  <si>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</si>
  <si>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</si>
  <si>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</si>
  <si>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</si>
  <si>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</si>
  <si>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</si>
  <si>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</si>
  <si>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</si>
  <si>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</si>
  <si>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</si>
  <si>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</si>
  <si>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</si>
  <si>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</si>
  <si>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</si>
  <si>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</si>
  <si>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</si>
  <si>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</si>
  <si>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</si>
  <si>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</si>
  <si>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</si>
  <si>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</si>
  <si>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</si>
  <si>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</si>
  <si>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</si>
  <si>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</si>
  <si>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</si>
  <si>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</si>
  <si>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</si>
  <si>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</si>
  <si>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</si>
  <si>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</si>
  <si>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</si>
  <si>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</si>
  <si>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</si>
  <si>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Nástupištní hrana</t>
  </si>
  <si>
    <t>STA</t>
  </si>
  <si>
    <t>1</t>
  </si>
  <si>
    <t>{6c14781d-eef1-4c58-b4a6-e5a091323d57}</t>
  </si>
  <si>
    <t>2</t>
  </si>
  <si>
    <t>SO02</t>
  </si>
  <si>
    <t>Úprava komunikace</t>
  </si>
  <si>
    <t>{768cfee3-d3bc-4fb6-8d2d-6669b9125d05}</t>
  </si>
  <si>
    <t>SO03</t>
  </si>
  <si>
    <t>Úprava chodníku</t>
  </si>
  <si>
    <t>{b60afef6-a025-4ca1-a4e6-129356f44f54}</t>
  </si>
  <si>
    <t>VRN</t>
  </si>
  <si>
    <t>Vedlejší rozpočtové náklady</t>
  </si>
  <si>
    <t>VON</t>
  </si>
  <si>
    <t>{6cf02c64-9e20-4291-8ad1-632a3e6bf630}</t>
  </si>
  <si>
    <t>DIO</t>
  </si>
  <si>
    <t xml:space="preserve">Dopravně inženýrské opatření </t>
  </si>
  <si>
    <t>OST</t>
  </si>
  <si>
    <t>{7f372afc-b760-4d3f-9cb6-1cd89d26dd96}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</si>
  <si>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</si>
  <si>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</si>
  <si>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</si>
  <si>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</si>
  <si>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</si>
  <si>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</si>
  <si>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</si>
  <si>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</si>
  <si>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</si>
  <si>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</si>
  <si>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</si>
  <si>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SO01 - Nástupištní hrana</t>
  </si>
  <si>
    <t>Náklady z rozpočtu</t>
  </si>
  <si>
    <t>REKAPITULACE ČLENĚNÍ SOUPISU PRACÍ</t>
  </si>
  <si>
    <t>Kód dílu - Popis</t>
  </si>
  <si>
    <t>Materiál [CZK]</t>
  </si>
  <si>
    <t>Montáž [CZK]</t>
  </si>
  <si>
    <t>Cena celkem [CZK]</t>
  </si>
  <si>
    <t>1) Náklady ze soupisu prací</t>
  </si>
  <si>
    <t>-1</t>
  </si>
  <si>
    <t>HSV - Práce a dodávky HSV</t>
  </si>
  <si>
    <t xml:space="preserve">    9 - Ostatní konstrukce a práce, bourání</t>
  </si>
  <si>
    <t xml:space="preserve">    998 - Přesun hmot</t>
  </si>
  <si>
    <t>2) Ostatní náklady</t>
  </si>
  <si>
    <t>Zařízení staveniště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</si>
  <si>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</si>
  <si>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</si>
  <si>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</si>
  <si>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</si>
  <si>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</si>
  <si>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</si>
  <si>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</si>
  <si>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</si>
  <si>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</si>
  <si>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</si>
  <si>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</si>
  <si>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</si>
  <si>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</si>
  <si>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</si>
  <si>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</si>
  <si>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</si>
  <si>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</si>
  <si>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</si>
  <si>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</si>
  <si>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</si>
  <si>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</si>
  <si>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</si>
  <si>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</si>
  <si>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</si>
  <si>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</si>
  <si>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</si>
  <si>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</si>
  <si>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</si>
  <si>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</si>
  <si>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916431112</t>
  </si>
  <si>
    <t>Osazení bezbariérového betonového obrubníku do betonového lože tl 150 mm s boční opěrou</t>
  </si>
  <si>
    <t>m</t>
  </si>
  <si>
    <t>CS ÚRS 2024 01</t>
  </si>
  <si>
    <t>4</t>
  </si>
  <si>
    <t>-398112672</t>
  </si>
  <si>
    <t>PP</t>
  </si>
  <si>
    <t xml:space="preserve">Osazení betonového bezbariérového obrubníku  s ložem betonovým tl. 150 mm úložná šířka do 400 mm s boční opěrou</t>
  </si>
  <si>
    <t>Online PSC</t>
  </si>
  <si>
    <t>https://podminky.urs.cz/item/CS_URS_2024_01/916431112</t>
  </si>
  <si>
    <t>M</t>
  </si>
  <si>
    <t>59217041</t>
  </si>
  <si>
    <t>obrubník betonový bezbariérový přímý</t>
  </si>
  <si>
    <t>8</t>
  </si>
  <si>
    <t>459822240</t>
  </si>
  <si>
    <t>VV</t>
  </si>
  <si>
    <t>66</t>
  </si>
  <si>
    <t>998</t>
  </si>
  <si>
    <t>Přesun hmot</t>
  </si>
  <si>
    <t>3</t>
  </si>
  <si>
    <t>998223011</t>
  </si>
  <si>
    <t>Přesun hmot pro pozemní komunikace s krytem dlážděným</t>
  </si>
  <si>
    <t>t</t>
  </si>
  <si>
    <t>-1592900383</t>
  </si>
  <si>
    <t>Přesun hmot pro pozemní komunikace s krytem dlážděným dopravní vzdálenost do 200 m jakékoliv délky objektu</t>
  </si>
  <si>
    <t>https://podminky.urs.cz/item/CS_URS_2024_01/998223011</t>
  </si>
  <si>
    <t>SO02 - Úprava komunikace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</si>
  <si>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</si>
  <si>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</si>
  <si>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</si>
  <si>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</si>
  <si>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997 - Přesun sutě</t>
  </si>
  <si>
    <t>Zemní práce</t>
  </si>
  <si>
    <t>113107163</t>
  </si>
  <si>
    <t>Odstranění podkladu z kameniva drceného tl přes 200 do 300 mm strojně pl přes 50 do 200 m2</t>
  </si>
  <si>
    <t>m2</t>
  </si>
  <si>
    <t>-607756092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</si>
  <si>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</si>
  <si>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https://podminky.urs.cz/item/CS_URS_2024_01/113107163</t>
  </si>
  <si>
    <t>Podkladní živič. vrstvy tl. cca 100 mm zvýš. jizdního pásu</t>
  </si>
  <si>
    <t>205*2 "zvýšené jízdní pasy vč. ramp"</t>
  </si>
  <si>
    <t>30,73*2 "vozovka mezi nástupištním pref. a kolejnicí</t>
  </si>
  <si>
    <t>Součet</t>
  </si>
  <si>
    <t>113107183</t>
  </si>
  <si>
    <t>Odstranění podkladu živičného tl přes 100 do 150 mm strojně pl přes 50 do 200 m2</t>
  </si>
  <si>
    <t>1583991501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</si>
  <si>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</si>
  <si>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https://podminky.urs.cz/item/CS_URS_2024_01/113107183</t>
  </si>
  <si>
    <t>živičný podlklad pásu vozovky pro osazení kolejového obrubníku</t>
  </si>
  <si>
    <t>(10,2+5,8+3,2+10,2+2.2)*0,5</t>
  </si>
  <si>
    <t>113154113</t>
  </si>
  <si>
    <t>Frézování živičného krytu tl 50 mm pruh š 0,5 m pl do 500 m2 bez překážek v trase</t>
  </si>
  <si>
    <t>145988230</t>
  </si>
  <si>
    <t>Frézování živičného podkladu nebo krytu s naložením na dopravní prostředek plochy do 500 m2 bez překážek v trase pruhu šířky do 0,5 m, tloušťky vrstvy 50 mm</t>
  </si>
  <si>
    <t>https://podminky.urs.cz/item/CS_URS_2024_01/113154113</t>
  </si>
  <si>
    <t>frézování pásu vozovky pro osazení kolejového obrubníku</t>
  </si>
  <si>
    <t>(10,2+5,8+3,2+10,2+2,2)*0,5</t>
  </si>
  <si>
    <t>113154114</t>
  </si>
  <si>
    <t>Frézování živičného krytu tl 100 mm pruh š 0,5 m pl do 500 m2 bez překážek v trase</t>
  </si>
  <si>
    <t>357142573</t>
  </si>
  <si>
    <t xml:space="preserve">Frézování živičného podkladu nebo krytu  s naložením na dopravní prostředek plochy do 500 m2 bez překážek v trase pruhu šířky do 0,5 m, tloušťky vrstvy 100 mm</t>
  </si>
  <si>
    <t>https://podminky.urs.cz/item/CS_URS_2024_01/113154114</t>
  </si>
  <si>
    <t>5</t>
  </si>
  <si>
    <t>113154333</t>
  </si>
  <si>
    <t>Frézování živičného krytu tl 50 mm pruh š přes 1 do 2 m pl přes 1000 do 10000 m2 bez překážek v trase</t>
  </si>
  <si>
    <t>-537683779</t>
  </si>
  <si>
    <t>Frézování živičného podkladu nebo krytu s naložením na dopravní prostředek plochy přes 1 000 do 10 000 m2 bez překážek v trase pruhu šířky přes 1 m do 2 m, tloušťky vrstvy 50 mm</t>
  </si>
  <si>
    <t>https://podminky.urs.cz/item/CS_URS_2024_01/113154333</t>
  </si>
  <si>
    <t>Kryt ABS tl. 50 mm</t>
  </si>
  <si>
    <t>8,6*2*2 "návázání zvýšených jíz. pásů na stáv. vozovku</t>
  </si>
  <si>
    <t>30,73*2 "vozovka mezi nástupštním pref. a kolejnicí</t>
  </si>
  <si>
    <t>(10,2+5,8+3,2+10,2+2.2)*1,3</t>
  </si>
  <si>
    <t>6</t>
  </si>
  <si>
    <t>113154334</t>
  </si>
  <si>
    <t>Frézování živičného krytu tl 100 mm pruh š přes 1 do 2 m pl přes 1000 do 10000 m2 bez překážek v trase</t>
  </si>
  <si>
    <t>-820881119</t>
  </si>
  <si>
    <t>Frézování živičného podkladu nebo krytu s naložením na dopravní prostředek plochy přes 1 000 do 10 000 m2 bez překážek v trase pruhu šířky přes 1 m do 2 m, tloušťky vrstvy 100 mm</t>
  </si>
  <si>
    <t>https://podminky.urs.cz/item/CS_URS_2024_01/113154334</t>
  </si>
  <si>
    <t>5,8*2*2 "návázání zvýšených jíz. pásů na stáv. vozovku</t>
  </si>
  <si>
    <t>7</t>
  </si>
  <si>
    <t>132254102</t>
  </si>
  <si>
    <t>Hloubení rýh zapažených š do 800 mm v hornině třídy těžitelnosti I skupiny 3 objem do 50 m3 strojně</t>
  </si>
  <si>
    <t>m3</t>
  </si>
  <si>
    <t>1612057284</t>
  </si>
  <si>
    <t>Hloubení zapažených rýh šířky do 800 mm strojně s urovnáním dna do předepsaného profilu a spádu v hornině třídy těžitelnosti I skupiny 3 přes 20 do 50 m3</t>
  </si>
  <si>
    <t>https://podminky.urs.cz/item/CS_URS_2024_01/132254102</t>
  </si>
  <si>
    <t>Odvodňovací žebra a přípojky do stávaj. kanalizace</t>
  </si>
  <si>
    <t>(90+20)*0,27</t>
  </si>
  <si>
    <t>181912112</t>
  </si>
  <si>
    <t>Úprava pláně v hornině třídy těžitelnosti I skupiny 3 se zhutněním ručně</t>
  </si>
  <si>
    <t>574532108</t>
  </si>
  <si>
    <t>Úprava pláně vyrovnáním výškových rozdílů ručně v hornině třídy těžitelnosti I skupiny 3 se zhutněním</t>
  </si>
  <si>
    <t>https://podminky.urs.cz/item/CS_URS_2024_01/181912112</t>
  </si>
  <si>
    <t>495</t>
  </si>
  <si>
    <t>Zakládání</t>
  </si>
  <si>
    <t>211531111</t>
  </si>
  <si>
    <t>Výplň odvodňovacích žeber nebo trativodů kamenivem hrubým drceným frakce 16 až 63 mm</t>
  </si>
  <si>
    <t>-554818922</t>
  </si>
  <si>
    <t xml:space="preserve">Výplň kamenivem do rýh odvodňovacích žeber nebo trativodů  bez zhutnění, s úpravou povrchu výplně kamenivem hrubým drceným frakce 16 až 63 mm</t>
  </si>
  <si>
    <t>https://podminky.urs.cz/item/CS_URS_2024_01/211531111</t>
  </si>
  <si>
    <t>Výplň trativod. žeber a výkopu pro přípojky do stávající kanalizace</t>
  </si>
  <si>
    <t>(90+20)*0,32</t>
  </si>
  <si>
    <t>10</t>
  </si>
  <si>
    <t>211971110</t>
  </si>
  <si>
    <t>Zřízení opláštění žeber nebo trativodů geotextilií v rýze nebo zářezu sklonu do 1:2</t>
  </si>
  <si>
    <t>399528315</t>
  </si>
  <si>
    <t xml:space="preserve">Zřízení opláštění výplně z geotextilie odvodňovacích žeber nebo trativodů  v rýze nebo zářezu se stěnami šikmými o sklonu do 1:2</t>
  </si>
  <si>
    <t>https://podminky.urs.cz/item/CS_URS_2024_01/211971110</t>
  </si>
  <si>
    <t>(90+20)*2,2</t>
  </si>
  <si>
    <t>11</t>
  </si>
  <si>
    <t>69311080</t>
  </si>
  <si>
    <t>geotextilie netkaná separační, ochranná, filtrační, drenážní PES 200g/m2</t>
  </si>
  <si>
    <t>1723824123</t>
  </si>
  <si>
    <t>242*1,1845 'Přepočtené koeficientem množství</t>
  </si>
  <si>
    <t>12</t>
  </si>
  <si>
    <t>212572121</t>
  </si>
  <si>
    <t>Lože pro trativody z kameniva drobného těženého</t>
  </si>
  <si>
    <t>757906493</t>
  </si>
  <si>
    <t>https://podminky.urs.cz/item/CS_URS_2024_01/212572121</t>
  </si>
  <si>
    <t>(90+20)*0,4*0,05</t>
  </si>
  <si>
    <t>13</t>
  </si>
  <si>
    <t>212752412</t>
  </si>
  <si>
    <t>Trativod z drenážních trubek korugovaných PE-HD SN 8 perforace 220° včetně lože otevřený výkop DN 150 pro liniové stavby</t>
  </si>
  <si>
    <t>CS ÚRS 2023 02</t>
  </si>
  <si>
    <t>1232654394</t>
  </si>
  <si>
    <t>Trativody z drenážních trubek pro liniové stavby a komunikace se zřízením štěrkového lože pod trubky a s jejich obsypem v otevřeném výkopu trubka korugovaná sendvičová PE-HD SN 8 perforace 220° DN 150</t>
  </si>
  <si>
    <t>https://podminky.urs.cz/item/CS_URS_2023_02/212752412</t>
  </si>
  <si>
    <t>Komunikace pozemní</t>
  </si>
  <si>
    <t>14</t>
  </si>
  <si>
    <t>564851111</t>
  </si>
  <si>
    <t>Podklad ze štěrkodrtě ŠD tl 150 mm</t>
  </si>
  <si>
    <t>348400347</t>
  </si>
  <si>
    <t xml:space="preserve">Podklad ze štěrkodrti ŠD  s rozprostřením a zhutněním, po zhutnění tl. 150 mm</t>
  </si>
  <si>
    <t>https://podminky.urs.cz/item/CS_URS_2024_01/564851111</t>
  </si>
  <si>
    <t>Podkladní vrstvy ze ŠD tl. cca 150 mm zvýš. jizdního pásu</t>
  </si>
  <si>
    <t>564962111</t>
  </si>
  <si>
    <t>Podklad z mechanicky zpevněného kameniva MZK tl 200 mm</t>
  </si>
  <si>
    <t>-1881895869</t>
  </si>
  <si>
    <t xml:space="preserve">Podklad z mechanicky zpevněného kameniva MZK (minerální beton)  s rozprostřením a s hutněním, po zhutnění tl. 200 mm</t>
  </si>
  <si>
    <t>https://podminky.urs.cz/item/CS_URS_2024_01/564962111</t>
  </si>
  <si>
    <t xml:space="preserve">Podkladní  vrstvy MZK tl. cca 200 mm zvýš. jizdního pásu</t>
  </si>
  <si>
    <t>16</t>
  </si>
  <si>
    <t>565166112</t>
  </si>
  <si>
    <t>Asfaltový beton vrstva podkladní ACP 22 (obalované kamenivo OKH) tl 90 mm š do 3 m</t>
  </si>
  <si>
    <t>-1714926778</t>
  </si>
  <si>
    <t xml:space="preserve">Asfaltový beton vrstva podkladní ACP 22 (obalované kamenivo hrubozrnné - OKH)  s rozprostřením a zhutněním v pruhu šířky přes 1,5 do 3 m, po zhutnění tl. 90 mm</t>
  </si>
  <si>
    <t>https://podminky.urs.cz/item/CS_URS_2024_01/565166112</t>
  </si>
  <si>
    <t>KONSTRUKCE VOZOVKY POJÍŽDĚNÉHO MYSU</t>
  </si>
  <si>
    <t xml:space="preserve">-(13,204*2) "odečet výměry nást.  obrub</t>
  </si>
  <si>
    <t>15,80 "podél kolej. obrubníků</t>
  </si>
  <si>
    <t>50</t>
  </si>
  <si>
    <t>565176101</t>
  </si>
  <si>
    <t>Asfaltový beton vrstva podkladní ACP 22 (obalované kamenivo OKH) tl 100 mm š do 1,5 m</t>
  </si>
  <si>
    <t>962963391</t>
  </si>
  <si>
    <t>Asfaltový beton vrstva podkladní ACP 22 (obalované kamenivo hrubozrnné - OKH) s rozprostřením a zhutněním v pruhu šířky do 1,5 m, po zhutnění tl. 100 mm</t>
  </si>
  <si>
    <t>https://podminky.urs.cz/item/CS_URS_2024_01/565176101</t>
  </si>
  <si>
    <t>(1,4+1,4)*115 "2 pásy š. 1,4 m mezi kolejnicemi dl. 115m"</t>
  </si>
  <si>
    <t>56</t>
  </si>
  <si>
    <t>565176111</t>
  </si>
  <si>
    <t>Asfaltový beton vrstva podkladní ACP 22 (obalované kamenivo OKH) tl 100 mm š do 3 m</t>
  </si>
  <si>
    <t>-329884327</t>
  </si>
  <si>
    <t>Asfaltový beton vrstva podkladní ACP 22 (obalované kamenivo hrubozrnné - OKH) s rozprostřením a zhutněním v pruhu šířky přes 1,5 do 3 m, po zhutnění tl. 100 mm</t>
  </si>
  <si>
    <t>https://podminky.urs.cz/item/CS_URS_2024_01/565176111</t>
  </si>
  <si>
    <t>1,6*115 "asf. pás mezi kolejemi"</t>
  </si>
  <si>
    <t>17</t>
  </si>
  <si>
    <t>573111112</t>
  </si>
  <si>
    <t>Postřik živičný infiltrační s posypem z asfaltu množství 1 kg/m2</t>
  </si>
  <si>
    <t>-1460527349</t>
  </si>
  <si>
    <t>Postřik infiltrační PI z asfaltu silničního s posypem kamenivem, v množství 1,00 kg/m2</t>
  </si>
  <si>
    <t>https://podminky.urs.cz/item/CS_URS_2024_01/573111112</t>
  </si>
  <si>
    <t>(1,4+1,4+1,6)*115"v tramvajovém pásu dl.115m"</t>
  </si>
  <si>
    <t>484,052</t>
  </si>
  <si>
    <t>18</t>
  </si>
  <si>
    <t>573231108</t>
  </si>
  <si>
    <t>Postřik živičný spojovací ze silniční emulze v množství 0,50 kg/m2</t>
  </si>
  <si>
    <t>-826084320</t>
  </si>
  <si>
    <t>Postřik spojovací PS bez posypu kamenivem ze silniční emulze, v množství 0,50 kg/m2</t>
  </si>
  <si>
    <t>https://podminky.urs.cz/item/CS_URS_2024_01/573231108</t>
  </si>
  <si>
    <t>2xspojovací postřik pro konstrukční vrstvy pojížděného mysu</t>
  </si>
  <si>
    <t>536,332+484,052</t>
  </si>
  <si>
    <t>((1,4+1,4+1,6)*115)*2"v tramvajovém pásu dl.115m"</t>
  </si>
  <si>
    <t>51</t>
  </si>
  <si>
    <t>577134031</t>
  </si>
  <si>
    <t>Asfaltový beton vrstva obrusná ACO 11 (ABS) tl 40 mm š do 1,5 m z modifikovaného asfaltu</t>
  </si>
  <si>
    <t>-650750772</t>
  </si>
  <si>
    <t>Asfaltový beton vrstva obrusná ACO 11 (ABS) s rozprostřením a se zhutněním z modifikovaného asfaltu v pruhu šířky do 1,5 m, po zhutnění tl. 40 mm</t>
  </si>
  <si>
    <t>https://podminky.urs.cz/item/CS_URS_2024_01/577134031</t>
  </si>
  <si>
    <t>19</t>
  </si>
  <si>
    <t>577134131</t>
  </si>
  <si>
    <t>Asfaltový beton vrstva obrusná ACO 11 (ABS) tř. I tl 40 mm š do 3 m z modifikovaného asfaltu</t>
  </si>
  <si>
    <t>-403133950</t>
  </si>
  <si>
    <t xml:space="preserve">Asfaltový beton vrstva obrusná ACO 11 (ABS)  s rozprostřením a se zhutněním z modifikovaného asfaltu v pruhu šířky přes do 1,5 do 3 m, po zhutnění tl. 40 mm</t>
  </si>
  <si>
    <t>https://podminky.urs.cz/item/CS_URS_2024_01/577134131</t>
  </si>
  <si>
    <t>Kryt ACO 11 tl. 40 mm</t>
  </si>
  <si>
    <t>15,80 "podél kolejových obrubníků"</t>
  </si>
  <si>
    <t>52</t>
  </si>
  <si>
    <t>577165032</t>
  </si>
  <si>
    <t>Asfaltový beton vrstva ložní ACL 16 (ABVH) tl 70 mm š do 1,5 m z modifikovaného asfaltu</t>
  </si>
  <si>
    <t>-1908005775</t>
  </si>
  <si>
    <t>Asfaltový beton vrstva ložní ACL 16 (ABH) s rozprostřením a zhutněním z modifikovaného asfaltu v pruhu šířky do 1,5 m, po zhutnění tl. 70 mm</t>
  </si>
  <si>
    <t>https://podminky.urs.cz/item/CS_URS_2024_01/577165032</t>
  </si>
  <si>
    <t>20</t>
  </si>
  <si>
    <t>577165142</t>
  </si>
  <si>
    <t>Asfaltový beton vrstva ložní ACL 16 (ABH) tl 70 mm š přes 3 m z modifikovaného asfaltu</t>
  </si>
  <si>
    <t>-605116432</t>
  </si>
  <si>
    <t>Asfaltový beton vrstva ložní ACL 16 (ABH) s rozprostřením a zhutněním z modifikovaného asfaltu v pruhu šířky přes 3 m, po zhutnění tl. 70 mm</t>
  </si>
  <si>
    <t>https://podminky.urs.cz/item/CS_URS_2024_01/577165142</t>
  </si>
  <si>
    <t xml:space="preserve">Kryt ACL 16  tl. 40 mm</t>
  </si>
  <si>
    <t>1,6*115"asf. pás mezi kolejemi</t>
  </si>
  <si>
    <t>591241111</t>
  </si>
  <si>
    <t>Kladení dlažby z kostek drobných z kamene na MC tl 50 mm</t>
  </si>
  <si>
    <t>53350157</t>
  </si>
  <si>
    <t xml:space="preserve">Kladení dlažby z kostek  s provedením lože do tl. 50 mm, s vyplněním spár, s dvojím beraněním a se smetením přebytečného materiálu na krajnici drobných z kamene, do lože z cementové malty</t>
  </si>
  <si>
    <t>https://podminky.urs.cz/item/CS_URS_2024_01/591241111</t>
  </si>
  <si>
    <t>44*2*0,2*1,05</t>
  </si>
  <si>
    <t>22</t>
  </si>
  <si>
    <t>58381007</t>
  </si>
  <si>
    <t>kostka dlažební žula drobná 8/10</t>
  </si>
  <si>
    <t>-2020568722</t>
  </si>
  <si>
    <t>18,48*1,02 'Přepočtené koeficientem množství</t>
  </si>
  <si>
    <t>Trubní vedení</t>
  </si>
  <si>
    <t>23</t>
  </si>
  <si>
    <t>89041181R</t>
  </si>
  <si>
    <t>Bourání šachet z prefabrikovaných skruží ručně obestavěného prostoru do 1,5 m3 - Kompletní vybourání včetně zaslepení přípojek a zásypu</t>
  </si>
  <si>
    <t>-489527013</t>
  </si>
  <si>
    <t>https://podminky.urs.cz/item/CS_URS_2024_01/89041181R</t>
  </si>
  <si>
    <t>PSC</t>
  </si>
  <si>
    <t xml:space="preserve">Poznámka k souboru cen:_x000d_
1. Ceny jsou určeny pro vodovodní a kanalizačné šachty. 2. Šachty velikosti nad 5 m3 obestavěného prostoru se oceňují cenami katalogu 801-3 Budov a haly - bourání konstrukcí. </t>
  </si>
  <si>
    <t>24</t>
  </si>
  <si>
    <t>895941111</t>
  </si>
  <si>
    <t>Zřízení vpusti kanalizační uliční z betonových dílců typ UV-50 normální</t>
  </si>
  <si>
    <t>kus</t>
  </si>
  <si>
    <t>1967574264</t>
  </si>
  <si>
    <t xml:space="preserve">Zřízení vpusti kanalizační  uliční z betonových dílců typ UV-50 normální</t>
  </si>
  <si>
    <t>https://podminky.urs.cz/item/CS_URS_2024_01/895941111</t>
  </si>
  <si>
    <t>25</t>
  </si>
  <si>
    <t>59221645</t>
  </si>
  <si>
    <t>vpusťový komplet základní (pero,drážka) betonový 400/450x500x1000mm</t>
  </si>
  <si>
    <t>436733383</t>
  </si>
  <si>
    <t>26</t>
  </si>
  <si>
    <t>871350430</t>
  </si>
  <si>
    <t>Montáž kanalizačního potrubí korugovaného SN 16 z polypropylenu DN 200</t>
  </si>
  <si>
    <t>-41013682</t>
  </si>
  <si>
    <t>Montáž kanalizačního potrubí z polypropylenu PP korugovaného nebo žebrovaného SN 16 DN 200</t>
  </si>
  <si>
    <t>https://podminky.urs.cz/item/CS_URS_2024_01/871350430</t>
  </si>
  <si>
    <t>Přípojky do stávající kanalizace</t>
  </si>
  <si>
    <t>15+13</t>
  </si>
  <si>
    <t>27</t>
  </si>
  <si>
    <t>28617276</t>
  </si>
  <si>
    <t>trubka kanalizační PP korugovaná DN 200x6000mm SN16</t>
  </si>
  <si>
    <t>929370494</t>
  </si>
  <si>
    <t>28*1,015 'Přepočtené koeficientem množství</t>
  </si>
  <si>
    <t>28</t>
  </si>
  <si>
    <t>899231111</t>
  </si>
  <si>
    <t>Výšková úprava uličního vstupu nebo vpusti do 200 mm zvýšením mříže</t>
  </si>
  <si>
    <t>1625830811</t>
  </si>
  <si>
    <t xml:space="preserve">Výšková úprava uličního vstupu nebo vpusti do 200 mm  zvýšením mříže</t>
  </si>
  <si>
    <t>https://podminky.urs.cz/item/CS_URS_2024_01/899231111</t>
  </si>
  <si>
    <t>2*2 'Přepočtené koeficientem množství</t>
  </si>
  <si>
    <t>29</t>
  </si>
  <si>
    <t>899331111</t>
  </si>
  <si>
    <t>Výšková úprava uličního vstupu nebo vpusti do 200 mm zvýšením poklopu</t>
  </si>
  <si>
    <t>-1166821280</t>
  </si>
  <si>
    <t xml:space="preserve">Výšková úprava uličního vstupu nebo vpusti do 200 mm  zvýšením poklopu</t>
  </si>
  <si>
    <t>https://podminky.urs.cz/item/CS_URS_2024_01/899331111</t>
  </si>
  <si>
    <t>30</t>
  </si>
  <si>
    <t>977151125</t>
  </si>
  <si>
    <t>Jádrové vrty diamantovými korunkami do stavebních materiálů D přes 180 do 200 mm</t>
  </si>
  <si>
    <t>687988828</t>
  </si>
  <si>
    <t>Jádrové vrty diamantovými korunkami do stavebních materiálů (železobetonu, betonu, cihel, obkladů, dlažeb, kamene) průměru přes 180 do 200 mm</t>
  </si>
  <si>
    <t>https://podminky.urs.cz/item/CS_URS_2024_01/977151125</t>
  </si>
  <si>
    <t>4*0,15 "napojení přípojek a trativodu do kanalizace"</t>
  </si>
  <si>
    <t>31</t>
  </si>
  <si>
    <t>916131213</t>
  </si>
  <si>
    <t>Osazení silničního obrubníku betonového stojatého s boční opěrou do lože z betonu prostého</t>
  </si>
  <si>
    <t>249983440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</si>
  <si>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</si>
  <si>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</si>
  <si>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32</t>
  </si>
  <si>
    <t>59217034</t>
  </si>
  <si>
    <t>obrubník silniční betonový 1000x150x300mm</t>
  </si>
  <si>
    <t>1889327032</t>
  </si>
  <si>
    <t>15,6862745098039*1,02 'Přepočtené koeficientem množství</t>
  </si>
  <si>
    <t>35</t>
  </si>
  <si>
    <t>919112233</t>
  </si>
  <si>
    <t xml:space="preserve">Řezání dilatačních spár v živičném krytu  vytvoření komůrky pro těsnící zálivku šířky 20 mm, hloubky 40 mm</t>
  </si>
  <si>
    <t>203766849</t>
  </si>
  <si>
    <t>https://podminky.urs.cz/item/CS_URS_2024_01/919112233</t>
  </si>
  <si>
    <t xml:space="preserve">komunikace – Frézování drážky </t>
  </si>
  <si>
    <t xml:space="preserve">sfaltového krytu v šířce 20mm a výšce 40mm </t>
  </si>
  <si>
    <t>podél hlavy/žlábku kolejnic včetně vyčištění</t>
  </si>
  <si>
    <t xml:space="preserve">(Délky odečteny z grafického programu AutoCad </t>
  </si>
  <si>
    <t>44*2</t>
  </si>
  <si>
    <t>podél kolejového obrubníku oboustranně včetně vyčištění</t>
  </si>
  <si>
    <t>(10,2+5,8+3,2+10,2+2.2)*2</t>
  </si>
  <si>
    <t>podél nástupištních prefabrikátů a obrub včetně vyčištění</t>
  </si>
  <si>
    <t>(33+8+0,5)*2*2</t>
  </si>
  <si>
    <t>Asf. pás v tramvajovém tělese odečteno ze situace(oboustranné drážky u kolejnic)</t>
  </si>
  <si>
    <t>8*115</t>
  </si>
  <si>
    <t>36</t>
  </si>
  <si>
    <t>62999211R2</t>
  </si>
  <si>
    <t xml:space="preserve">Zatmelení styčných spar podél nástupištních prefabriátů  a obrubníků a okolo dr. šachtic  trvale pružným polyuretanovým tmelem včetně vyčištění spar, provedení penetračního nátěru a vyplnění spar pěnou pro spáry šířky do 20 mm</t>
  </si>
  <si>
    <t>1213180959</t>
  </si>
  <si>
    <t>https://podminky.urs.cz/item/CS_URS_2024_01/62999211R2</t>
  </si>
  <si>
    <t xml:space="preserve">komunikace – zatmelení drážky </t>
  </si>
  <si>
    <t>37</t>
  </si>
  <si>
    <t>915211112</t>
  </si>
  <si>
    <t>Vodorovné dopravní značení dělící čáry souvislé š 125 mm retroreflexní bílý plast</t>
  </si>
  <si>
    <t>-124699857</t>
  </si>
  <si>
    <t xml:space="preserve">Vodorovné dopravní značení stříkaným plastem  dělící čára šířky 125 mm souvislá bílá retroreflexní</t>
  </si>
  <si>
    <t>https://podminky.urs.cz/item/CS_URS_2024_01/915211112</t>
  </si>
  <si>
    <t>38</t>
  </si>
  <si>
    <t>915331112</t>
  </si>
  <si>
    <t>Předformátované vodorovné dopravní značení čára šířky 25 cm</t>
  </si>
  <si>
    <t>-371832878</t>
  </si>
  <si>
    <t xml:space="preserve">Vodorovné značení předformovaným termoplastem  čáry šířky 250 mm</t>
  </si>
  <si>
    <t>https://podminky.urs.cz/item/CS_URS_2024_01/915331112</t>
  </si>
  <si>
    <t>82</t>
  </si>
  <si>
    <t>39</t>
  </si>
  <si>
    <t>915351112</t>
  </si>
  <si>
    <t>Předformátované vodorovné dopravní značení číslice nebo písmeno délky do 2,5 m</t>
  </si>
  <si>
    <t>-1322509680</t>
  </si>
  <si>
    <t xml:space="preserve">Vodorovné značení předformovaným termoplastem  písmena nebo číslice velikosti do 2,5 m</t>
  </si>
  <si>
    <t>https://podminky.urs.cz/item/CS_URS_2024_01/915351112</t>
  </si>
  <si>
    <t>55</t>
  </si>
  <si>
    <t>919122132</t>
  </si>
  <si>
    <t>Těsnění spár zálivkou za tepla pro komůrky š 20 mm hl 40 mm s těsnicím profilem</t>
  </si>
  <si>
    <t>-839772388</t>
  </si>
  <si>
    <t xml:space="preserve">Utěsnění dilatačních spár zálivkou za tepla  v cementobetonovém nebo živičném krytu včetně adhezního nátěru s těsnicím profilem pod zálivkou, pro komůrky šířky 20 mm, hloubky 40 mm</t>
  </si>
  <si>
    <t>https://podminky.urs.cz/item/CS_URS_2023_02/919122132</t>
  </si>
  <si>
    <t xml:space="preserve">Kryt TT – Asfaltový kryt – Frézování drážky </t>
  </si>
  <si>
    <t xml:space="preserve">115*8 </t>
  </si>
  <si>
    <t>40</t>
  </si>
  <si>
    <t>919732211</t>
  </si>
  <si>
    <t>Styčná spára napojení nového živičného povrchu na stávající za tepla š 15 mm hl 25 mm s prořezáním</t>
  </si>
  <si>
    <t>-125685096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</si>
  <si>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</si>
  <si>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https://podminky.urs.cz/item/CS_URS_2024_01/919732211</t>
  </si>
  <si>
    <t>5,8*4</t>
  </si>
  <si>
    <t>41</t>
  </si>
  <si>
    <t>919735115</t>
  </si>
  <si>
    <t>Řezání stávajícího živičného krytu hl přes 200 do 250 mm</t>
  </si>
  <si>
    <t>-1358918145</t>
  </si>
  <si>
    <t>Řezání stávajícího živičného krytu nebo podkladu hloubky přes 200 do 250 mm</t>
  </si>
  <si>
    <t>https://podminky.urs.cz/item/CS_URS_2024_01/919735115</t>
  </si>
  <si>
    <t xml:space="preserve">řezání stavajícího krytu </t>
  </si>
  <si>
    <t>dle výkresu Situace povrchu</t>
  </si>
  <si>
    <t>54</t>
  </si>
  <si>
    <t>928126112</t>
  </si>
  <si>
    <t>Odstranění panelu mezi kolejnicemi nebo mezi kolejemi</t>
  </si>
  <si>
    <t>-1988820772</t>
  </si>
  <si>
    <t>Odstranění zádlažbových panelů mezi kolejnicemi nebo kolejemi</t>
  </si>
  <si>
    <t>https://podminky.urs.cz/item/CS_URS_2024_01/928126112</t>
  </si>
  <si>
    <t>odstranění panelů v délce r-ce 115 m</t>
  </si>
  <si>
    <t>520"plocha odměřena ze situace"</t>
  </si>
  <si>
    <t>997</t>
  </si>
  <si>
    <t>Přesun sutě</t>
  </si>
  <si>
    <t>42</t>
  </si>
  <si>
    <t>997221571</t>
  </si>
  <si>
    <t>Vodorovná doprava vybouraných hmot do 1 km</t>
  </si>
  <si>
    <t>1985340011</t>
  </si>
  <si>
    <t xml:space="preserve">Vodorovná doprava vybouraných hmot  bez naložení, ale se složením a s hrubým urovnáním na vzdálenost do 1 km</t>
  </si>
  <si>
    <t>https://podminky.urs.cz/item/CS_URS_2024_01/997221571</t>
  </si>
  <si>
    <t xml:space="preserve">Doprava suti na skládku zhotovitele, </t>
  </si>
  <si>
    <t>beton a asfalt bez obsahu dehtu na recyklační skládku</t>
  </si>
  <si>
    <t>předpokládná vzdálenost skládky do 12 km</t>
  </si>
  <si>
    <t xml:space="preserve">161,305 "vybour. živičný poklad  tl. do 150 mm, pol. č. 113107183"</t>
  </si>
  <si>
    <t xml:space="preserve">217,650 "vybour. kamen. poklad  tl. do 300 mm, pol. č. 113107163"</t>
  </si>
  <si>
    <t>3,634+113,772 "odfréz. ložná vrstva tl. 100 mm, pol. č. 113154114+113154334"</t>
  </si>
  <si>
    <t xml:space="preserve">1,817+62,698 "odfréz. obrusná vrstva tl. 50 mm, pol. č. 113154113 a 113154333" </t>
  </si>
  <si>
    <t>43,481"vykopky z hloubení rýh, pol. č. 132254102</t>
  </si>
  <si>
    <t xml:space="preserve">3,840  " suť šachet pol. 89041181R</t>
  </si>
  <si>
    <t>176,8 "ŽB panely v tramvajovém tělese pol. 928126112</t>
  </si>
  <si>
    <t>43</t>
  </si>
  <si>
    <t>997221579</t>
  </si>
  <si>
    <t>Příplatek ZKD 1 km u vodorovné dopravy vybouraných hmot</t>
  </si>
  <si>
    <t>-1570544701</t>
  </si>
  <si>
    <t xml:space="preserve">Vodorovná doprava vybouraných hmot  bez naložení, ale se složením a s hrubým urovnáním na vzdálenost Příplatek k ceně za každý další i započatý 1 km přes 1 km</t>
  </si>
  <si>
    <t>https://podminky.urs.cz/item/CS_URS_2024_01/997221579</t>
  </si>
  <si>
    <t>785*11 "předpokládná vzdálenost skládky do 12 km"</t>
  </si>
  <si>
    <t>44</t>
  </si>
  <si>
    <t>997221645</t>
  </si>
  <si>
    <t>Poplatek za uložení na skládce (skládkovné) odpadu asfaltového bez dehtu kód odpadu 17 03 02</t>
  </si>
  <si>
    <t>-1116319756</t>
  </si>
  <si>
    <t>Poplatek za uložení stavebního odpadu na skládce (skládkovné) asfaltového bez obsahu dehtu zatříděného do Katalogu odpadů pod kódem 17 03 02</t>
  </si>
  <si>
    <t>https://podminky.urs.cz/item/CS_URS_2024_01/997221645</t>
  </si>
  <si>
    <t>45</t>
  </si>
  <si>
    <t>997221655</t>
  </si>
  <si>
    <t>Poplatek za uložení na skládce (skládkovné) zeminy a kamení kód odpadu 17 05 04</t>
  </si>
  <si>
    <t>-1588511834</t>
  </si>
  <si>
    <t>Poplatek za uložení stavebního odpadu na skládce (skládkovné) zeminy a kamení zatříděného do Katalogu odpadů pod kódem 17 05 04</t>
  </si>
  <si>
    <t>https://podminky.urs.cz/item/CS_URS_2024_01/997221655</t>
  </si>
  <si>
    <t>46</t>
  </si>
  <si>
    <t>997013871</t>
  </si>
  <si>
    <t>Poplatek za uložení stavebního odpadu na recyklační skládce (skládkovné) směsného stavebního a demoličního kód odpadu 17 09 04</t>
  </si>
  <si>
    <t>2090393694</t>
  </si>
  <si>
    <t>Poplatek za uložení stavebního odpadu na recyklační skládce (skládkovné) směsného stavebního a demoličního zatříděného do Katalogu odpadů pod kódem 17 09 04</t>
  </si>
  <si>
    <t>https://podminky.urs.cz/item/CS_URS_2024_01/997013871</t>
  </si>
  <si>
    <t>53</t>
  </si>
  <si>
    <t>R997221862</t>
  </si>
  <si>
    <t>Odkup betonových panelů mezi kolejnicemi a kolejemi v tramvajovém tělese</t>
  </si>
  <si>
    <t>1029570256</t>
  </si>
  <si>
    <t>Odkup betonových panelů mezi kolejnicemi a kolejemi v tramvajovém tělese
 -1 kč/t</t>
  </si>
  <si>
    <t>176,80" betonovéh panely v tramvajovém tělese pol. 928126112"</t>
  </si>
  <si>
    <t>47</t>
  </si>
  <si>
    <t>997241528</t>
  </si>
  <si>
    <t>Nakládání nebo překládání vybouraných hmot</t>
  </si>
  <si>
    <t>-1713654516</t>
  </si>
  <si>
    <t>Doprava vybouraných hmot, konstrukcí nebo suti nakládání nebo překládání vybouraných hmot nebo konstrukcí</t>
  </si>
  <si>
    <t>https://podminky.urs.cz/item/CS_URS_2024_01/997241528</t>
  </si>
  <si>
    <t>870,277</t>
  </si>
  <si>
    <t>48</t>
  </si>
  <si>
    <t>998229111</t>
  </si>
  <si>
    <t>Přesun hmot ruční pro pozemní komunikace s krytem z kameniva, betonu,živice na vzdálenost do 50 m</t>
  </si>
  <si>
    <t>-493094596</t>
  </si>
  <si>
    <t>Přesun hmot ruční pro pozemní komunikace s naložením a složením na vzdálenost do 50 m, s krytem z kameniva, monolitickým betonovým nebo živičným</t>
  </si>
  <si>
    <t>https://podminky.urs.cz/item/CS_URS_2024_01/998229111</t>
  </si>
  <si>
    <t>SO03 - Úprava chodníku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</si>
  <si>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</si>
  <si>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</si>
  <si>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</si>
  <si>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</si>
  <si>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113106123</t>
  </si>
  <si>
    <t>Rozebrání dlažeb ze zámkových dlaždic komunikací pro pěší ručně</t>
  </si>
  <si>
    <t>1316508075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</si>
  <si>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</si>
  <si>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https://podminky.urs.cz/item/CS_URS_2024_01/113106123</t>
  </si>
  <si>
    <t>120 "vlevo</t>
  </si>
  <si>
    <t>89642235</t>
  </si>
  <si>
    <t>113+129</t>
  </si>
  <si>
    <t>113107343</t>
  </si>
  <si>
    <t>Odstranění podkladu živičného tl přes 100 do 150 mm strojně pl do 50 m2</t>
  </si>
  <si>
    <t>-1340585366</t>
  </si>
  <si>
    <t>Odstranění podkladů nebo krytů strojně plochy jednotlivě do 50 m2 s přemístěním hmot na skládku na vzdálenost do 3 m nebo s naložením na dopravní prostředek živičných, o tl. vrstvy přes 100 do 150 mm</t>
  </si>
  <si>
    <t>https://podminky.urs.cz/item/CS_URS_2024_01/113107343</t>
  </si>
  <si>
    <t>103 "vpravo</t>
  </si>
  <si>
    <t>113201112</t>
  </si>
  <si>
    <t>Vytrhání obrub silničních ležatých</t>
  </si>
  <si>
    <t>886924701</t>
  </si>
  <si>
    <t xml:space="preserve">Vytrhání obrub  s vybouráním lože, s přemístěním hmot na skládku na vzdálenost do 3 m nebo s naložením na dopravní prostředek silničních ležatých</t>
  </si>
  <si>
    <t>https://podminky.urs.cz/item/CS_URS_2024_01/113201112</t>
  </si>
  <si>
    <t>45*2</t>
  </si>
  <si>
    <t>113202111</t>
  </si>
  <si>
    <t>Vytrhání obrub krajníků obrubníků stojatých</t>
  </si>
  <si>
    <t>-232089436</t>
  </si>
  <si>
    <t xml:space="preserve">Vytrhání obrub  s vybouráním lože, s přemístěním hmot na skládku na vzdálenost do 3 m nebo s naložením na dopravní prostředek z krajníků nebo obrubníků stojatých</t>
  </si>
  <si>
    <t>https://podminky.urs.cz/item/CS_URS_2024_01/113202111</t>
  </si>
  <si>
    <t>175111201</t>
  </si>
  <si>
    <t>Obsypání objektu nad přilehlým původním terénem sypaninou bez prohození, uloženou do 3 m ručně</t>
  </si>
  <si>
    <t>-1369548508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</si>
  <si>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</si>
  <si>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https://podminky.urs.cz/item/CS_URS_2024_01/175111201</t>
  </si>
  <si>
    <t xml:space="preserve">"obsyp  chodníkového obrubníku u levé zastávky zeminou" 2,1</t>
  </si>
  <si>
    <t>181411131</t>
  </si>
  <si>
    <t>Založení parkového trávníku výsevem pl do 1000 m2 v rovině a ve svahu do 1:5</t>
  </si>
  <si>
    <t>-1430377475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</si>
  <si>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</si>
  <si>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</si>
  <si>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</si>
  <si>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kg</t>
  </si>
  <si>
    <t>CS ÚRS 2022 02</t>
  </si>
  <si>
    <t>-430210967</t>
  </si>
  <si>
    <t>14*0,02 'Přepočtené koeficientem množství</t>
  </si>
  <si>
    <t>564871116</t>
  </si>
  <si>
    <t>Podklad ze štěrkodrtě ŠD tl. 300 mm</t>
  </si>
  <si>
    <t>711679</t>
  </si>
  <si>
    <t xml:space="preserve">Podklad ze štěrkodrti ŠD  s rozprostřením a zhutněním, po zhutnění tl. 300 mm</t>
  </si>
  <si>
    <t>https://podminky.urs.cz/item/CS_URS_2024_01/564871116</t>
  </si>
  <si>
    <t>596211212</t>
  </si>
  <si>
    <t>Kladení zámkové dlažby komunikací pro pěší tl 80 mm skupiny A pl přes 100 do 300 m2</t>
  </si>
  <si>
    <t>-1163766562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</si>
  <si>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</si>
  <si>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https://podminky.urs.cz/item/CS_URS_2024_01/596211212</t>
  </si>
  <si>
    <t>103+120</t>
  </si>
  <si>
    <t>59245213</t>
  </si>
  <si>
    <t>dlažba zámková tvaru I 196x161x80mm přírodní, bez fazet</t>
  </si>
  <si>
    <t>555200429</t>
  </si>
  <si>
    <t>zámková dlažba bez fazet</t>
  </si>
  <si>
    <t>196,6*1,005</t>
  </si>
  <si>
    <t>197,583*1,02 'Přepočtené koeficientem množství</t>
  </si>
  <si>
    <t>59245224</t>
  </si>
  <si>
    <t>dlažba zámková tvaru I základní pro nevidomé 196x161x80mm barevná, bez fazet</t>
  </si>
  <si>
    <t>-1016914731</t>
  </si>
  <si>
    <t>33*2*0,4*1,005 "bezp. odstup od nástup. hrany 2x</t>
  </si>
  <si>
    <t>1,05*2*1,005 "signální pásy 2x</t>
  </si>
  <si>
    <t>596211214</t>
  </si>
  <si>
    <t>Příplatek za kombinaci dvou barev u kladení betonových dlažeb komunikací pro pěší tl 80 mm skupiny A</t>
  </si>
  <si>
    <t>-1534845009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</si>
  <si>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Příplatek k cenám za dlažbu z prvků dvou barev</t>
  </si>
  <si>
    <t>https://podminky.urs.cz/item/CS_URS_2024_01/596211214</t>
  </si>
  <si>
    <t>91112111R</t>
  </si>
  <si>
    <t>Montáž regulačního sloupku ocelového přichyceného vruty do betonového podkladu</t>
  </si>
  <si>
    <t>-615731192</t>
  </si>
  <si>
    <t xml:space="preserve">Montáž zábradlí ocelového  přichyceného vruty do betonového podkladu</t>
  </si>
  <si>
    <t>5539153R</t>
  </si>
  <si>
    <t>Dodávka materiálu - Regulační sloupky v. 1100 mm</t>
  </si>
  <si>
    <t>ks</t>
  </si>
  <si>
    <t>1628381484</t>
  </si>
  <si>
    <t>Regulační sloupky v. 1100 mm</t>
  </si>
  <si>
    <t>23*2</t>
  </si>
  <si>
    <t>914111111</t>
  </si>
  <si>
    <t>Montáž svislé dopravní značky do velikosti 1 m2 objímkami na sloupek nebo konzolu</t>
  </si>
  <si>
    <t>1920085620</t>
  </si>
  <si>
    <t xml:space="preserve">Montáž svislé dopravní značky základní  velikosti do 1 m2 objímkami na sloupky nebo konzoly</t>
  </si>
  <si>
    <t>https://podminky.urs.cz/item/CS_URS_2024_01/914111111</t>
  </si>
  <si>
    <t>914511112</t>
  </si>
  <si>
    <t>Montáž sloupku dopravních značek délky do 3,5 m s betonovým základem a patkou D 60 mm</t>
  </si>
  <si>
    <t>624676547</t>
  </si>
  <si>
    <t>Montáž sloupku dopravních značek délky do 3,5 m do hliníkové patky pro sloupek D 60 mm</t>
  </si>
  <si>
    <t>https://podminky.urs.cz/item/CS_URS_2024_01/914511112</t>
  </si>
  <si>
    <t>"IJ4a" 2</t>
  </si>
  <si>
    <t>"IJ4d" 2</t>
  </si>
  <si>
    <t>40445235</t>
  </si>
  <si>
    <t>sloupek pro dopravní značku Al D 60mm v 3,5m</t>
  </si>
  <si>
    <t>1329644967</t>
  </si>
  <si>
    <t>"sloupky DZ" 4</t>
  </si>
  <si>
    <t>40445256</t>
  </si>
  <si>
    <t>svorka upínací na sloupek dopravní značky D 60mm</t>
  </si>
  <si>
    <t>459667403</t>
  </si>
  <si>
    <t>4044564R</t>
  </si>
  <si>
    <t>informativní značky jiné IJ 4d Označník zastávky 500x700mm</t>
  </si>
  <si>
    <t>882326483</t>
  </si>
  <si>
    <t>40445644</t>
  </si>
  <si>
    <t>informativní značky jiné IJ4a 500x500mm</t>
  </si>
  <si>
    <t>-854530414</t>
  </si>
  <si>
    <t>916231213</t>
  </si>
  <si>
    <t>Osazení chodníkového obrubníku betonového stojatého s boční opěrou do lože z betonu prostého</t>
  </si>
  <si>
    <t>-228871764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</si>
  <si>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</si>
  <si>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</si>
  <si>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59217017</t>
  </si>
  <si>
    <t>obrubník betonový chodníkový 1000x100x250mm</t>
  </si>
  <si>
    <t>475436300</t>
  </si>
  <si>
    <t>90*1,02 'Přepočtené koeficientem množství</t>
  </si>
  <si>
    <t>916241113</t>
  </si>
  <si>
    <t>Osazení obrubníku kamenného ležatého s boční opěrou do lože z betonu prostého</t>
  </si>
  <si>
    <t>1327406366</t>
  </si>
  <si>
    <t>Osazení obrubníku kamenného se zřízením lože, s vyplněním a zatřením spár cementovou maltou ležatého s boční opěrou z betonu prostého, do lože z betonu prostého</t>
  </si>
  <si>
    <t>https://podminky.urs.cz/item/CS_URS_2024_01/916241113</t>
  </si>
  <si>
    <t>58380006</t>
  </si>
  <si>
    <t>obrubník kamenný žulový přímý 1000x200x200mm</t>
  </si>
  <si>
    <t>-1748155436</t>
  </si>
  <si>
    <t>966006132</t>
  </si>
  <si>
    <t>Odstranění značek dopravních nebo orientačních se sloupky s betonovými patkami</t>
  </si>
  <si>
    <t>-444677759</t>
  </si>
  <si>
    <t xml:space="preserve">Odstranění dopravních nebo orientačních značek se sloupkem  s uložením hmot na vzdálenost do 20 m nebo s naložením na dopravní prostředek, se zásypem jam a jeho zhutněním s betonovou patkou</t>
  </si>
  <si>
    <t>https://podminky.urs.cz/item/CS_URS_2024_01/966006132</t>
  </si>
  <si>
    <t>-800690339</t>
  </si>
  <si>
    <t>kámen, beton a asfalt bez obsahu dehtu na recyklační skládku</t>
  </si>
  <si>
    <t xml:space="preserve">32,548 "vybour. živičný poklad  tl. do 150 mm, pol. č. 113107163"</t>
  </si>
  <si>
    <t xml:space="preserve">106,480 "vybour.  poklad  ŠD tl. do 300 mm, pol. č. 113107163"</t>
  </si>
  <si>
    <t>26,10 "vybourané obruby, pol.č. 113201112</t>
  </si>
  <si>
    <t>18,450 "vybourané obruby, pol.č. 113202111</t>
  </si>
  <si>
    <t>31,20 "rozebraná zámková dlažba</t>
  </si>
  <si>
    <t>-1646394652</t>
  </si>
  <si>
    <t>214,778*11 "předpokládná vzdálenost skládky do 12 km"</t>
  </si>
  <si>
    <t>-933457482</t>
  </si>
  <si>
    <t>997221615</t>
  </si>
  <si>
    <t>Poplatek za uložení na skládce (skládkovné) stavebního odpadu betonového kód odpadu 17 01 01</t>
  </si>
  <si>
    <t>-1787047804</t>
  </si>
  <si>
    <t>Poplatek za uložení stavebního odpadu na skládce (skládkovné) z prostého betonu zatříděného do Katalogu odpadů pod kódem 17 01 01</t>
  </si>
  <si>
    <t>https://podminky.urs.cz/item/CS_URS_2024_01/997221615</t>
  </si>
  <si>
    <t>26,10 "vybourané obruby, pol. 113201112</t>
  </si>
  <si>
    <t>18,450 "vybourané obruby, pol. 113202111</t>
  </si>
  <si>
    <t>31,20" vybouraná zámková dlažba</t>
  </si>
  <si>
    <t>1358825231</t>
  </si>
  <si>
    <t xml:space="preserve">32,548 "vybour. živičný kryt chodníku pravé zastávky  tl. do 150 mm, pol. č. 113107343"</t>
  </si>
  <si>
    <t>1118047989</t>
  </si>
  <si>
    <t xml:space="preserve">106,480"vybour. kamen. poklad  tl. do 300 mm, pol. č. 113107163"</t>
  </si>
  <si>
    <t>33</t>
  </si>
  <si>
    <t>998229112</t>
  </si>
  <si>
    <t>Přesun hmot ruční pro pozemní komunikace s krytem dlážděným na vzdálenost do 50 m</t>
  </si>
  <si>
    <t>-29405576</t>
  </si>
  <si>
    <t>Přesun hmot ruční pro pozemní komunikace s naložením a složením na vzdálenost do 50 m, s krytem dlážděným</t>
  </si>
  <si>
    <t>https://podminky.urs.cz/item/CS_URS_2024_01/998229112</t>
  </si>
  <si>
    <t>Práce a dodávky M</t>
  </si>
  <si>
    <t>21-M</t>
  </si>
  <si>
    <t>Elektromontáže</t>
  </si>
  <si>
    <t>34</t>
  </si>
  <si>
    <t>R102</t>
  </si>
  <si>
    <t xml:space="preserve">Rozvaděč pro kamerový systém na zastávkách  </t>
  </si>
  <si>
    <t>kpl</t>
  </si>
  <si>
    <t>1652020401</t>
  </si>
  <si>
    <t xml:space="preserve">rozvaděč pro KS zastávek např. typ Thalassa 750x500x420 </t>
  </si>
  <si>
    <t>položka obsahuje:</t>
  </si>
  <si>
    <t xml:space="preserve">1) kompletní dodávku a osazení rozvaděče pro KS zastávek  </t>
  </si>
  <si>
    <t xml:space="preserve"> včetně soklu, zámku, montážního plechu </t>
  </si>
  <si>
    <t>2) kompletní dodávku a osazení dvou sloupků pro KS</t>
  </si>
  <si>
    <t>1 "komplet"</t>
  </si>
  <si>
    <t>46-M</t>
  </si>
  <si>
    <t>Zemní práce při extr.mont.pracích</t>
  </si>
  <si>
    <t>460161642</t>
  </si>
  <si>
    <t>Hloubení kabelových rýh ručně š 80 cm hl 80 cm v hornině tř I skupiny 3</t>
  </si>
  <si>
    <t>64</t>
  </si>
  <si>
    <t>-1127771960</t>
  </si>
  <si>
    <t>Hloubení zapažených i nezapažených kabelových rýh ručně včetně urovnání dna s přemístěním výkopku do vzdálenosti 3 m od okraje jámy nebo s naložením na dopravní prostředek šířky 80 cm hloubky 80 cm v hornině třídy těžitelnosti I skupiny 3</t>
  </si>
  <si>
    <t>https://podminky.urs.cz/item/CS_URS_2024_01/460161642</t>
  </si>
  <si>
    <t>460431662</t>
  </si>
  <si>
    <t>Zásyp kabelových rýh ručně se zhutněním š 80 cm hl 80 cm z horniny tř I skupiny 3</t>
  </si>
  <si>
    <t>432595289</t>
  </si>
  <si>
    <t>Zásyp kabelových rýh ručně s přemístění sypaniny ze vzdálenosti do 10 m, s uložením výkopku ve vrstvách včetně zhutnění a úpravy povrchu šířky 80 cm hloubky 80 cm z horniny třídy těžitelnosti I skupiny 3</t>
  </si>
  <si>
    <t>https://podminky.urs.cz/item/CS_URS_2024_01/460431662</t>
  </si>
  <si>
    <t>460641112</t>
  </si>
  <si>
    <t>Základové konstrukce při elektromontážích z monolitického betonu tř. C 12/15</t>
  </si>
  <si>
    <t>-938798576</t>
  </si>
  <si>
    <t>Základové konstrukce základ bez bednění do rostlé zeminy z monolitického betonu tř. C 12/15</t>
  </si>
  <si>
    <t>https://podminky.urs.cz/item/CS_URS_2024_01/460641112</t>
  </si>
  <si>
    <t>obetonování kabel. žlabů</t>
  </si>
  <si>
    <t>0,215*42</t>
  </si>
  <si>
    <t>460751112</t>
  </si>
  <si>
    <t>Osazení kabelových kanálů do rýhy z prefabrikovaných betonových žlabů vnější šířky do 25 cm</t>
  </si>
  <si>
    <t>647000165</t>
  </si>
  <si>
    <t>Osazení kabelových kanálů včetně utěsnění, vyspárování a zakrytí víkem z prefabrikovaných betonových žlabů do rýhy, bez výkopových prací vnější šířky přes 20 do 25 cm</t>
  </si>
  <si>
    <t>https://podminky.urs.cz/item/CS_URS_2024_01/460751112</t>
  </si>
  <si>
    <t>2*43</t>
  </si>
  <si>
    <t>592R110</t>
  </si>
  <si>
    <t>žlab kabelový betonový KZ II, rozměry 500×230×195 mm (vnější), 500×140×145 mm (vnitřní)</t>
  </si>
  <si>
    <t>128</t>
  </si>
  <si>
    <t>-1700734548</t>
  </si>
  <si>
    <t>85,1488827606864*1,01 'Přepočtené koeficientem množství</t>
  </si>
  <si>
    <t>592R111</t>
  </si>
  <si>
    <t>Deska krycí pro kabelová žlab KZ II, rozměry 500×230×45 mm</t>
  </si>
  <si>
    <t>470242183</t>
  </si>
  <si>
    <t>HZS</t>
  </si>
  <si>
    <t>Hodinové zúčtovací sazby</t>
  </si>
  <si>
    <t>HZS4232</t>
  </si>
  <si>
    <t>Hodinová zúčtovací sazba technik odborný</t>
  </si>
  <si>
    <t>hod</t>
  </si>
  <si>
    <t>512</t>
  </si>
  <si>
    <t>-141298605</t>
  </si>
  <si>
    <t>Hodinové zúčtovací sazby ostatních profesí revizní a kontrolní činnost technik odborný</t>
  </si>
  <si>
    <t>https://podminky.urs.cz/item/CS_URS_2024_01/HZS4232</t>
  </si>
  <si>
    <t>VRN - Vedlejší rozpočtové náklady</t>
  </si>
  <si>
    <t>Ostrava</t>
  </si>
  <si>
    <t>Dopravní podnik Ostrava a.s.</t>
  </si>
  <si>
    <t>25361520</t>
  </si>
  <si>
    <t>Dopravní projektování s.r.o.</t>
  </si>
  <si>
    <t xml:space="preserve">    VRN2 - Příprava staveniště</t>
  </si>
  <si>
    <t>Mimostav. doprava</t>
  </si>
  <si>
    <t>Ostatní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</si>
  <si>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</si>
  <si>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</si>
  <si>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</si>
  <si>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</si>
  <si>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CS ÚRS 2019 01</t>
  </si>
  <si>
    <t>1024</t>
  </si>
  <si>
    <t>1303091592</t>
  </si>
  <si>
    <t>P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</si>
  <si>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</si>
  <si>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</si>
  <si>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</si>
  <si>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
Pevná cena</t>
  </si>
  <si>
    <t>-136270856</t>
  </si>
  <si>
    <t>Příprava výstavby - Zdokumentování technického stavu nemovitostí situovaných v okolí stavby - pasport. Provedeno před stavbou a po dokončení stavby 
Pevná cena</t>
  </si>
  <si>
    <t>Poznámka k položce:_x000d_
Příprava výstavby - Zdokumentování technického stavu nemovitostí situovaných v okolí stavby - pasport. Provedeno před stavbou a po dokončení stavby _x000d_
Pevná cena</t>
  </si>
  <si>
    <t>Příprava výstavby - Zdokumentování technického stavu nemovitostí situovaných v okolí stavby - pasport.</t>
  </si>
  <si>
    <t>01310300R0</t>
  </si>
  <si>
    <t>Příprava výstavby - Zdokumentování technického stavu místních komunikací situovaných v okolí stavby - pasport. Provedeno před stavbou a po dokončení stavby _x000d_
Pevná cena</t>
  </si>
  <si>
    <t>44262277</t>
  </si>
  <si>
    <t>Příprava výstavby - Zdokumentování technického stavu místních komunikací situovaných v okolí stavby - pasport. Provedeno před stavbou a po dokončení stavby 
Pevná cena</t>
  </si>
  <si>
    <t>Příprava výstavby - Zdokumentování technického stavu místních komuniákací situovaných v okolí stavby - pasport.</t>
  </si>
  <si>
    <t>013254000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</si>
  <si>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</t>
  </si>
  <si>
    <t>1364077215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</si>
  <si>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</si>
  <si>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</si>
  <si>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Dokončení výstavby - Dokumentace skutečného provedení stavby</t>
  </si>
  <si>
    <t>030001000</t>
  </si>
  <si>
    <t xml:space="preserve">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</t>
  </si>
  <si>
    <t>soubor</t>
  </si>
  <si>
    <t>-1808986490</t>
  </si>
  <si>
    <t xml:space="preserve">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 </t>
  </si>
  <si>
    <t>Poznámka k položce:_x000d_
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</si>
  <si>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Zařízení staveniště - Kompletní zařízení staveniště pro celou stavbu včetně zajištění potřebných povolení a rozhodnutí</t>
  </si>
  <si>
    <t>060001000</t>
  </si>
  <si>
    <t>CS ÚRS 2018 01</t>
  </si>
  <si>
    <t>1284229044</t>
  </si>
  <si>
    <t>070001000</t>
  </si>
  <si>
    <t>1953932977</t>
  </si>
  <si>
    <t>034503000</t>
  </si>
  <si>
    <t>Průběh výstavby - Tabule se základními informacemi o stavbě s textem dle vzoru objednatele (Billboard) (dodávka, montáž, demontáž)_x000d_
Pevná cena</t>
  </si>
  <si>
    <t>542150554</t>
  </si>
  <si>
    <t>Poznámka k položce:_x000d_
Průběh výstavby - Tabule se základními informacemi o stavbě s textem dle vzoru objednatele (Billboard) (dodávka, montáž, demontáž)_x000d_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</si>
  <si>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</si>
  <si>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</si>
  <si>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_x000d_
Pevná cena </t>
  </si>
  <si>
    <t>-1537143685</t>
  </si>
  <si>
    <t xml:space="preserve">Průběh výstavby - Náklady na průzkumy v rámci realizace stavby - Zkoušení konstrukcí a prací (nad rámec TKP, KZP). Např. zkoušky únosnosti sanací._x000d_
Pevná cena </t>
  </si>
  <si>
    <t>Poznámka k položce:_x000d_
Průběh výstavby - Náklady na průzkumy v rámci realizace stavby - Zkoušení konstrukcí a prací (nad rámec TKP, KZP). Např. zkoušky únosnosti sanací._x000d_
Pevná cena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</si>
  <si>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</si>
  <si>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</si>
  <si>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</t>
  </si>
  <si>
    <t>-1497874175</t>
  </si>
  <si>
    <t xml:space="preserve">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 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</si>
  <si>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</t>
  </si>
  <si>
    <t>Dokončení výstavby - Fotodokumentace</t>
  </si>
  <si>
    <t>071103000</t>
  </si>
  <si>
    <t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</t>
  </si>
  <si>
    <t>2119909174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</si>
  <si>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 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</si>
  <si>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</si>
  <si>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</si>
  <si>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</si>
  <si>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</si>
  <si>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1836021237</t>
  </si>
  <si>
    <t>Poznámka k položce:_x000d_
Průběh výstavby - Poplatky správcům za výluky a odborný dozor při provádění inž.sítí a zábory_x000d_
Pevná cena</t>
  </si>
  <si>
    <t>Průběh výstavby - Poplatky správcům za výluky a odborný dozor při provádění inž.sítí a zábory</t>
  </si>
  <si>
    <t>460010025</t>
  </si>
  <si>
    <t>Příprava výstavby - Vytyčení podzemních inženýrských sítí jejich správci, popřípadě provedení kopaných sond pro ověření polohy a jejich hloubky pod terénem_x000d_
Pevná cena</t>
  </si>
  <si>
    <t>-1452178902</t>
  </si>
  <si>
    <t>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</si>
  <si>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Poznámka k položce:_x000d_
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</si>
  <si>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Příprava výstavby - Vytyčení podzemních inženýrských sítí jejich správci, popřípadě provedení kopaných sond</t>
  </si>
  <si>
    <t xml:space="preserve">DIO - Dopravně inženýrské opatření </t>
  </si>
  <si>
    <t xml:space="preserve"> Ostrava</t>
  </si>
  <si>
    <t>61974757</t>
  </si>
  <si>
    <t xml:space="preserve">Dopravní projektování  s.r.o.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</si>
  <si>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</si>
  <si>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</si>
  <si>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</si>
  <si>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</si>
  <si>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</si>
  <si>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</si>
  <si>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914169</t>
  </si>
  <si>
    <t>Přechodné dopravní značení - komplet dopravně inženýrských opatření po dobu výstavby</t>
  </si>
  <si>
    <t>-1545184520</t>
  </si>
  <si>
    <t>Komplet dopravně inženýrských opatření po dobu výstavby</t>
  </si>
  <si>
    <t xml:space="preserve">1)Přechodné dopravní značení  - Hliníkové značky normální </t>
  </si>
  <si>
    <t>velikosti (Půjčení značení, dovoz, montáž, údržba, demontáž, odvoz),</t>
  </si>
  <si>
    <t>zakrytí stávajícího TDZ) včetně dalších nutných DIO</t>
  </si>
  <si>
    <t xml:space="preserve">2)Zpracování návrhu přechodného DZ  včetně značení dočasných</t>
  </si>
  <si>
    <t xml:space="preserve">tramvajových a autobusových zastávek zajistí zhotovitel </t>
  </si>
  <si>
    <t>stavby na své náklady.</t>
  </si>
  <si>
    <t xml:space="preserve">3)Návrh provizorního dopravního značení včetně umístění dočasných </t>
  </si>
  <si>
    <t xml:space="preserve">tramvajových a autobusových zastávek  a pěších</t>
  </si>
  <si>
    <t xml:space="preserve"> tras pak musí zhotovitel projednat a nechat schválit příslušným</t>
  </si>
  <si>
    <t>DI PČR a silničním správním úřadem při jednání o zvláštím užívání</t>
  </si>
  <si>
    <t xml:space="preserve">a zároveň zajístí projednání  PDZ cestou Komise organizace řízení </t>
  </si>
  <si>
    <t xml:space="preserve">dopravy při O.K. a.s. </t>
  </si>
  <si>
    <t xml:space="preserve">1 "komplet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</si>
</sst>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sz val="9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9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24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2" fillId="0" borderId="0" xfId="0" applyNumberFormat="1" applyFont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3" fillId="0" borderId="12" xfId="0" applyNumberFormat="1" applyFont="1" applyBorder="1" applyAlignment="1" applyProtection="1"/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4" fillId="0" borderId="23" xfId="0" applyFont="1" applyBorder="1" applyAlignment="1" applyProtection="1">
      <alignment horizontal="center" vertical="center"/>
    </xf>
    <xf numFmtId="49" fontId="24" fillId="0" borderId="23" xfId="0" applyNumberFormat="1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left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167" fontId="24" fillId="0" borderId="23" xfId="0" applyNumberFormat="1" applyFont="1" applyBorder="1" applyAlignment="1" applyProtection="1">
      <alignment vertical="center"/>
    </xf>
    <xf numFmtId="4" fontId="24" fillId="2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</xf>
    <xf numFmtId="0" fontId="18" fillId="2" borderId="14" xfId="0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center"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166" fontId="18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0" fontId="40" fillId="0" borderId="23" xfId="0" applyFont="1" applyBorder="1" applyAlignment="1" applyProtection="1">
      <alignment vertical="center"/>
    </xf>
    <xf numFmtId="4" fontId="39" fillId="0" borderId="23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1" fillId="0" borderId="0" xfId="0" applyFont="1" applyAlignment="1" applyProtection="1">
      <alignment vertical="center" wrapText="1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16431112" TargetMode="External" /><Relationship Id="rId2" Type="http://schemas.openxmlformats.org/officeDocument/2006/relationships/hyperlink" Target="https://podminky.urs.cz/item/CS_URS_2024_01/998223011" TargetMode="External" /><Relationship Id="rId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163" TargetMode="External" /><Relationship Id="rId2" Type="http://schemas.openxmlformats.org/officeDocument/2006/relationships/hyperlink" Target="https://podminky.urs.cz/item/CS_URS_2024_01/113107183" TargetMode="External" /><Relationship Id="rId3" Type="http://schemas.openxmlformats.org/officeDocument/2006/relationships/hyperlink" Target="https://podminky.urs.cz/item/CS_URS_2024_01/113154113" TargetMode="External" /><Relationship Id="rId4" Type="http://schemas.openxmlformats.org/officeDocument/2006/relationships/hyperlink" Target="https://podminky.urs.cz/item/CS_URS_2024_01/113154114" TargetMode="External" /><Relationship Id="rId5" Type="http://schemas.openxmlformats.org/officeDocument/2006/relationships/hyperlink" Target="https://podminky.urs.cz/item/CS_URS_2024_01/113154333" TargetMode="External" /><Relationship Id="rId6" Type="http://schemas.openxmlformats.org/officeDocument/2006/relationships/hyperlink" Target="https://podminky.urs.cz/item/CS_URS_2024_01/113154334" TargetMode="External" /><Relationship Id="rId7" Type="http://schemas.openxmlformats.org/officeDocument/2006/relationships/hyperlink" Target="https://podminky.urs.cz/item/CS_URS_2024_01/132254102" TargetMode="External" /><Relationship Id="rId8" Type="http://schemas.openxmlformats.org/officeDocument/2006/relationships/hyperlink" Target="https://podminky.urs.cz/item/CS_URS_2024_01/181912112" TargetMode="External" /><Relationship Id="rId9" Type="http://schemas.openxmlformats.org/officeDocument/2006/relationships/hyperlink" Target="https://podminky.urs.cz/item/CS_URS_2024_01/211531111" TargetMode="External" /><Relationship Id="rId10" Type="http://schemas.openxmlformats.org/officeDocument/2006/relationships/hyperlink" Target="https://podminky.urs.cz/item/CS_URS_2024_01/211971110" TargetMode="External" /><Relationship Id="rId11" Type="http://schemas.openxmlformats.org/officeDocument/2006/relationships/hyperlink" Target="https://podminky.urs.cz/item/CS_URS_2024_01/212572121" TargetMode="External" /><Relationship Id="rId12" Type="http://schemas.openxmlformats.org/officeDocument/2006/relationships/hyperlink" Target="https://podminky.urs.cz/item/CS_URS_2023_02/212752412" TargetMode="External" /><Relationship Id="rId13" Type="http://schemas.openxmlformats.org/officeDocument/2006/relationships/hyperlink" Target="https://podminky.urs.cz/item/CS_URS_2024_01/564851111" TargetMode="External" /><Relationship Id="rId14" Type="http://schemas.openxmlformats.org/officeDocument/2006/relationships/hyperlink" Target="https://podminky.urs.cz/item/CS_URS_2024_01/564962111" TargetMode="External" /><Relationship Id="rId15" Type="http://schemas.openxmlformats.org/officeDocument/2006/relationships/hyperlink" Target="https://podminky.urs.cz/item/CS_URS_2024_01/565166112" TargetMode="External" /><Relationship Id="rId16" Type="http://schemas.openxmlformats.org/officeDocument/2006/relationships/hyperlink" Target="https://podminky.urs.cz/item/CS_URS_2024_01/565176101" TargetMode="External" /><Relationship Id="rId17" Type="http://schemas.openxmlformats.org/officeDocument/2006/relationships/hyperlink" Target="https://podminky.urs.cz/item/CS_URS_2024_01/565176111" TargetMode="External" /><Relationship Id="rId18" Type="http://schemas.openxmlformats.org/officeDocument/2006/relationships/hyperlink" Target="https://podminky.urs.cz/item/CS_URS_2024_01/573111112" TargetMode="External" /><Relationship Id="rId19" Type="http://schemas.openxmlformats.org/officeDocument/2006/relationships/hyperlink" Target="https://podminky.urs.cz/item/CS_URS_2024_01/573231108" TargetMode="External" /><Relationship Id="rId20" Type="http://schemas.openxmlformats.org/officeDocument/2006/relationships/hyperlink" Target="https://podminky.urs.cz/item/CS_URS_2024_01/577134031" TargetMode="External" /><Relationship Id="rId21" Type="http://schemas.openxmlformats.org/officeDocument/2006/relationships/hyperlink" Target="https://podminky.urs.cz/item/CS_URS_2024_01/577134131" TargetMode="External" /><Relationship Id="rId22" Type="http://schemas.openxmlformats.org/officeDocument/2006/relationships/hyperlink" Target="https://podminky.urs.cz/item/CS_URS_2024_01/577165032" TargetMode="External" /><Relationship Id="rId23" Type="http://schemas.openxmlformats.org/officeDocument/2006/relationships/hyperlink" Target="https://podminky.urs.cz/item/CS_URS_2024_01/577165142" TargetMode="External" /><Relationship Id="rId24" Type="http://schemas.openxmlformats.org/officeDocument/2006/relationships/hyperlink" Target="https://podminky.urs.cz/item/CS_URS_2024_01/591241111" TargetMode="External" /><Relationship Id="rId25" Type="http://schemas.openxmlformats.org/officeDocument/2006/relationships/hyperlink" Target="https://podminky.urs.cz/item/CS_URS_2024_01/89041181R" TargetMode="External" /><Relationship Id="rId26" Type="http://schemas.openxmlformats.org/officeDocument/2006/relationships/hyperlink" Target="https://podminky.urs.cz/item/CS_URS_2024_01/895941111" TargetMode="External" /><Relationship Id="rId27" Type="http://schemas.openxmlformats.org/officeDocument/2006/relationships/hyperlink" Target="https://podminky.urs.cz/item/CS_URS_2024_01/871350430" TargetMode="External" /><Relationship Id="rId28" Type="http://schemas.openxmlformats.org/officeDocument/2006/relationships/hyperlink" Target="https://podminky.urs.cz/item/CS_URS_2024_01/899231111" TargetMode="External" /><Relationship Id="rId29" Type="http://schemas.openxmlformats.org/officeDocument/2006/relationships/hyperlink" Target="https://podminky.urs.cz/item/CS_URS_2024_01/899331111" TargetMode="External" /><Relationship Id="rId30" Type="http://schemas.openxmlformats.org/officeDocument/2006/relationships/hyperlink" Target="https://podminky.urs.cz/item/CS_URS_2024_01/977151125" TargetMode="External" /><Relationship Id="rId31" Type="http://schemas.openxmlformats.org/officeDocument/2006/relationships/hyperlink" Target="https://podminky.urs.cz/item/CS_URS_2024_01/916131213" TargetMode="External" /><Relationship Id="rId32" Type="http://schemas.openxmlformats.org/officeDocument/2006/relationships/hyperlink" Target="https://podminky.urs.cz/item/CS_URS_2024_01/919112233" TargetMode="External" /><Relationship Id="rId33" Type="http://schemas.openxmlformats.org/officeDocument/2006/relationships/hyperlink" Target="https://podminky.urs.cz/item/CS_URS_2024_01/62999211R2" TargetMode="External" /><Relationship Id="rId34" Type="http://schemas.openxmlformats.org/officeDocument/2006/relationships/hyperlink" Target="https://podminky.urs.cz/item/CS_URS_2024_01/915211112" TargetMode="External" /><Relationship Id="rId35" Type="http://schemas.openxmlformats.org/officeDocument/2006/relationships/hyperlink" Target="https://podminky.urs.cz/item/CS_URS_2024_01/915331112" TargetMode="External" /><Relationship Id="rId36" Type="http://schemas.openxmlformats.org/officeDocument/2006/relationships/hyperlink" Target="https://podminky.urs.cz/item/CS_URS_2024_01/915351112" TargetMode="External" /><Relationship Id="rId37" Type="http://schemas.openxmlformats.org/officeDocument/2006/relationships/hyperlink" Target="https://podminky.urs.cz/item/CS_URS_2023_02/919122132" TargetMode="External" /><Relationship Id="rId38" Type="http://schemas.openxmlformats.org/officeDocument/2006/relationships/hyperlink" Target="https://podminky.urs.cz/item/CS_URS_2024_01/919732211" TargetMode="External" /><Relationship Id="rId39" Type="http://schemas.openxmlformats.org/officeDocument/2006/relationships/hyperlink" Target="https://podminky.urs.cz/item/CS_URS_2024_01/919735115" TargetMode="External" /><Relationship Id="rId40" Type="http://schemas.openxmlformats.org/officeDocument/2006/relationships/hyperlink" Target="https://podminky.urs.cz/item/CS_URS_2024_01/928126112" TargetMode="External" /><Relationship Id="rId41" Type="http://schemas.openxmlformats.org/officeDocument/2006/relationships/hyperlink" Target="https://podminky.urs.cz/item/CS_URS_2024_01/997221571" TargetMode="External" /><Relationship Id="rId42" Type="http://schemas.openxmlformats.org/officeDocument/2006/relationships/hyperlink" Target="https://podminky.urs.cz/item/CS_URS_2024_01/997221579" TargetMode="External" /><Relationship Id="rId43" Type="http://schemas.openxmlformats.org/officeDocument/2006/relationships/hyperlink" Target="https://podminky.urs.cz/item/CS_URS_2024_01/997221645" TargetMode="External" /><Relationship Id="rId44" Type="http://schemas.openxmlformats.org/officeDocument/2006/relationships/hyperlink" Target="https://podminky.urs.cz/item/CS_URS_2024_01/997221655" TargetMode="External" /><Relationship Id="rId45" Type="http://schemas.openxmlformats.org/officeDocument/2006/relationships/hyperlink" Target="https://podminky.urs.cz/item/CS_URS_2024_01/997013871" TargetMode="External" /><Relationship Id="rId46" Type="http://schemas.openxmlformats.org/officeDocument/2006/relationships/hyperlink" Target="https://podminky.urs.cz/item/CS_URS_2024_01/997241528" TargetMode="External" /><Relationship Id="rId47" Type="http://schemas.openxmlformats.org/officeDocument/2006/relationships/hyperlink" Target="https://podminky.urs.cz/item/CS_URS_2024_01/998229111" TargetMode="External" /><Relationship Id="rId4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3" TargetMode="External" /><Relationship Id="rId2" Type="http://schemas.openxmlformats.org/officeDocument/2006/relationships/hyperlink" Target="https://podminky.urs.cz/item/CS_URS_2024_01/113107163" TargetMode="External" /><Relationship Id="rId3" Type="http://schemas.openxmlformats.org/officeDocument/2006/relationships/hyperlink" Target="https://podminky.urs.cz/item/CS_URS_2024_01/113107343" TargetMode="External" /><Relationship Id="rId4" Type="http://schemas.openxmlformats.org/officeDocument/2006/relationships/hyperlink" Target="https://podminky.urs.cz/item/CS_URS_2024_01/113201112" TargetMode="External" /><Relationship Id="rId5" Type="http://schemas.openxmlformats.org/officeDocument/2006/relationships/hyperlink" Target="https://podminky.urs.cz/item/CS_URS_2024_01/113202111" TargetMode="External" /><Relationship Id="rId6" Type="http://schemas.openxmlformats.org/officeDocument/2006/relationships/hyperlink" Target="https://podminky.urs.cz/item/CS_URS_2024_01/175111201" TargetMode="External" /><Relationship Id="rId7" Type="http://schemas.openxmlformats.org/officeDocument/2006/relationships/hyperlink" Target="https://podminky.urs.cz/item/CS_URS_2024_01/564871116" TargetMode="External" /><Relationship Id="rId8" Type="http://schemas.openxmlformats.org/officeDocument/2006/relationships/hyperlink" Target="https://podminky.urs.cz/item/CS_URS_2024_01/596211212" TargetMode="External" /><Relationship Id="rId9" Type="http://schemas.openxmlformats.org/officeDocument/2006/relationships/hyperlink" Target="https://podminky.urs.cz/item/CS_URS_2024_01/596211214" TargetMode="External" /><Relationship Id="rId10" Type="http://schemas.openxmlformats.org/officeDocument/2006/relationships/hyperlink" Target="https://podminky.urs.cz/item/CS_URS_2024_01/914111111" TargetMode="External" /><Relationship Id="rId11" Type="http://schemas.openxmlformats.org/officeDocument/2006/relationships/hyperlink" Target="https://podminky.urs.cz/item/CS_URS_2024_01/914511112" TargetMode="External" /><Relationship Id="rId12" Type="http://schemas.openxmlformats.org/officeDocument/2006/relationships/hyperlink" Target="https://podminky.urs.cz/item/CS_URS_2024_01/916231213" TargetMode="External" /><Relationship Id="rId13" Type="http://schemas.openxmlformats.org/officeDocument/2006/relationships/hyperlink" Target="https://podminky.urs.cz/item/CS_URS_2024_01/916241113" TargetMode="External" /><Relationship Id="rId14" Type="http://schemas.openxmlformats.org/officeDocument/2006/relationships/hyperlink" Target="https://podminky.urs.cz/item/CS_URS_2024_01/966006132" TargetMode="External" /><Relationship Id="rId15" Type="http://schemas.openxmlformats.org/officeDocument/2006/relationships/hyperlink" Target="https://podminky.urs.cz/item/CS_URS_2024_01/997221571" TargetMode="External" /><Relationship Id="rId16" Type="http://schemas.openxmlformats.org/officeDocument/2006/relationships/hyperlink" Target="https://podminky.urs.cz/item/CS_URS_2024_01/997221579" TargetMode="External" /><Relationship Id="rId17" Type="http://schemas.openxmlformats.org/officeDocument/2006/relationships/hyperlink" Target="https://podminky.urs.cz/item/CS_URS_2024_01/997241528" TargetMode="External" /><Relationship Id="rId18" Type="http://schemas.openxmlformats.org/officeDocument/2006/relationships/hyperlink" Target="https://podminky.urs.cz/item/CS_URS_2024_01/997221615" TargetMode="External" /><Relationship Id="rId19" Type="http://schemas.openxmlformats.org/officeDocument/2006/relationships/hyperlink" Target="https://podminky.urs.cz/item/CS_URS_2024_01/997221645" TargetMode="External" /><Relationship Id="rId20" Type="http://schemas.openxmlformats.org/officeDocument/2006/relationships/hyperlink" Target="https://podminky.urs.cz/item/CS_URS_2024_01/997221655" TargetMode="External" /><Relationship Id="rId21" Type="http://schemas.openxmlformats.org/officeDocument/2006/relationships/hyperlink" Target="https://podminky.urs.cz/item/CS_URS_2024_01/998229112" TargetMode="External" /><Relationship Id="rId22" Type="http://schemas.openxmlformats.org/officeDocument/2006/relationships/hyperlink" Target="https://podminky.urs.cz/item/CS_URS_2024_01/460161642" TargetMode="External" /><Relationship Id="rId23" Type="http://schemas.openxmlformats.org/officeDocument/2006/relationships/hyperlink" Target="https://podminky.urs.cz/item/CS_URS_2024_01/460431662" TargetMode="External" /><Relationship Id="rId24" Type="http://schemas.openxmlformats.org/officeDocument/2006/relationships/hyperlink" Target="https://podminky.urs.cz/item/CS_URS_2024_01/460641112" TargetMode="External" /><Relationship Id="rId25" Type="http://schemas.openxmlformats.org/officeDocument/2006/relationships/hyperlink" Target="https://podminky.urs.cz/item/CS_URS_2024_01/460751112" TargetMode="External" /><Relationship Id="rId26" Type="http://schemas.openxmlformats.org/officeDocument/2006/relationships/hyperlink" Target="https://podminky.urs.cz/item/CS_URS_2024_01/HZS4232" TargetMode="External" /><Relationship Id="rId2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7" t="s">
        <v>7</v>
      </c>
      <c r="BT2" s="17" t="s">
        <v>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7" t="s">
        <v>15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G5" s="28" t="s">
        <v>16</v>
      </c>
      <c r="BS5" s="17" t="s">
        <v>7</v>
      </c>
    </row>
    <row r="6" s="1" customFormat="1" ht="36.96" customHeight="1">
      <c r="B6" s="21"/>
      <c r="C6" s="22"/>
      <c r="D6" s="29" t="s">
        <v>17</v>
      </c>
      <c r="E6" s="22"/>
      <c r="F6" s="22"/>
      <c r="G6" s="22"/>
      <c r="H6" s="22"/>
      <c r="I6" s="22"/>
      <c r="J6" s="22"/>
      <c r="K6" s="30" t="s">
        <v>18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G6" s="31"/>
      <c r="BS6" s="17" t="s">
        <v>7</v>
      </c>
    </row>
    <row r="7" s="1" customFormat="1" ht="12" customHeight="1">
      <c r="B7" s="21"/>
      <c r="C7" s="22"/>
      <c r="D7" s="32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</v>
      </c>
      <c r="AO7" s="22"/>
      <c r="AP7" s="22"/>
      <c r="AQ7" s="22"/>
      <c r="AR7" s="20"/>
      <c r="BG7" s="31"/>
      <c r="BS7" s="17" t="s">
        <v>7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G8" s="31"/>
      <c r="BS8" s="17" t="s">
        <v>7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31"/>
      <c r="BS9" s="17" t="s">
        <v>7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</v>
      </c>
      <c r="AO10" s="22"/>
      <c r="AP10" s="22"/>
      <c r="AQ10" s="22"/>
      <c r="AR10" s="20"/>
      <c r="BG10" s="31"/>
      <c r="BS10" s="17" t="s">
        <v>7</v>
      </c>
    </row>
    <row r="11" s="1" customFormat="1" ht="18.48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G11" s="31"/>
      <c r="BS11" s="17" t="s">
        <v>7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31"/>
      <c r="BS12" s="17" t="s">
        <v>7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29</v>
      </c>
      <c r="AO13" s="22"/>
      <c r="AP13" s="22"/>
      <c r="AQ13" s="22"/>
      <c r="AR13" s="20"/>
      <c r="BG13" s="31"/>
      <c r="BS13" s="17" t="s">
        <v>7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G14" s="31"/>
      <c r="BS14" s="17" t="s">
        <v>7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</v>
      </c>
      <c r="AO16" s="22"/>
      <c r="AP16" s="22"/>
      <c r="AQ16" s="22"/>
      <c r="AR16" s="20"/>
      <c r="BG16" s="31"/>
      <c r="BS16" s="17" t="s">
        <v>4</v>
      </c>
    </row>
    <row r="17" s="1" customFormat="1" ht="18.48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G17" s="31"/>
      <c r="BS17" s="17" t="s">
        <v>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31"/>
      <c r="BS18" s="17" t="s">
        <v>7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</v>
      </c>
      <c r="AO19" s="22"/>
      <c r="AP19" s="22"/>
      <c r="AQ19" s="22"/>
      <c r="AR19" s="20"/>
      <c r="BG19" s="31"/>
      <c r="BS19" s="17" t="s">
        <v>7</v>
      </c>
    </row>
    <row r="20" s="1" customFormat="1" ht="18.48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G20" s="31"/>
      <c r="BS20" s="17" t="s">
        <v>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G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G25" s="31"/>
    </row>
    <row r="26" s="1" customFormat="1" ht="14.4" customHeight="1">
      <c r="B26" s="21"/>
      <c r="C26" s="22"/>
      <c r="D26" s="38" t="s">
        <v>33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G26" s="31"/>
    </row>
    <row r="27">
      <c r="B27" s="21"/>
      <c r="C27" s="22"/>
      <c r="D27" s="22"/>
      <c r="E27" s="40" t="s">
        <v>34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41">
        <f>ROUND(AS94,2)</f>
        <v>0</v>
      </c>
      <c r="AL27" s="41"/>
      <c r="AM27" s="41"/>
      <c r="AN27" s="41"/>
      <c r="AO27" s="41"/>
      <c r="AP27" s="22"/>
      <c r="AQ27" s="22"/>
      <c r="AR27" s="20"/>
      <c r="BG27" s="31"/>
    </row>
    <row r="28" s="2" customFormat="1">
      <c r="A28" s="42"/>
      <c r="B28" s="43"/>
      <c r="C28" s="44"/>
      <c r="D28" s="44"/>
      <c r="E28" s="40" t="s">
        <v>35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>
        <f>ROUND(AT94,2)</f>
        <v>0</v>
      </c>
      <c r="AL28" s="41"/>
      <c r="AM28" s="41"/>
      <c r="AN28" s="41"/>
      <c r="AO28" s="41"/>
      <c r="AP28" s="44"/>
      <c r="AQ28" s="44"/>
      <c r="AR28" s="45"/>
      <c r="BG28" s="31"/>
    </row>
    <row r="29" s="2" customFormat="1" ht="14.4" customHeight="1">
      <c r="A29" s="42"/>
      <c r="B29" s="43"/>
      <c r="C29" s="44"/>
      <c r="D29" s="38" t="s">
        <v>36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39">
        <f>ROUND(AG101, 2)</f>
        <v>0</v>
      </c>
      <c r="AL29" s="39"/>
      <c r="AM29" s="39"/>
      <c r="AN29" s="39"/>
      <c r="AO29" s="39"/>
      <c r="AP29" s="44"/>
      <c r="AQ29" s="44"/>
      <c r="AR29" s="45"/>
      <c r="BG29" s="31"/>
    </row>
    <row r="30" s="2" customFormat="1" ht="6.96" customHeight="1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5"/>
      <c r="BG30" s="31"/>
    </row>
    <row r="31" s="2" customFormat="1" ht="25.92" customHeight="1">
      <c r="A31" s="42"/>
      <c r="B31" s="43"/>
      <c r="C31" s="44"/>
      <c r="D31" s="46" t="s">
        <v>37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8">
        <f>ROUND(AK26 + AK29, 2)</f>
        <v>0</v>
      </c>
      <c r="AL31" s="47"/>
      <c r="AM31" s="47"/>
      <c r="AN31" s="47"/>
      <c r="AO31" s="47"/>
      <c r="AP31" s="44"/>
      <c r="AQ31" s="44"/>
      <c r="AR31" s="45"/>
      <c r="BG31" s="31"/>
    </row>
    <row r="32" s="2" customFormat="1" ht="6.96" customHeight="1">
      <c r="A32" s="42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5"/>
      <c r="BG32" s="31"/>
    </row>
    <row r="33" s="2" customFormat="1">
      <c r="A33" s="42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9" t="s">
        <v>38</v>
      </c>
      <c r="M33" s="49"/>
      <c r="N33" s="49"/>
      <c r="O33" s="49"/>
      <c r="P33" s="49"/>
      <c r="Q33" s="44"/>
      <c r="R33" s="44"/>
      <c r="S33" s="44"/>
      <c r="T33" s="44"/>
      <c r="U33" s="44"/>
      <c r="V33" s="44"/>
      <c r="W33" s="49" t="s">
        <v>39</v>
      </c>
      <c r="X33" s="49"/>
      <c r="Y33" s="49"/>
      <c r="Z33" s="49"/>
      <c r="AA33" s="49"/>
      <c r="AB33" s="49"/>
      <c r="AC33" s="49"/>
      <c r="AD33" s="49"/>
      <c r="AE33" s="49"/>
      <c r="AF33" s="44"/>
      <c r="AG33" s="44"/>
      <c r="AH33" s="44"/>
      <c r="AI33" s="44"/>
      <c r="AJ33" s="44"/>
      <c r="AK33" s="49" t="s">
        <v>40</v>
      </c>
      <c r="AL33" s="49"/>
      <c r="AM33" s="49"/>
      <c r="AN33" s="49"/>
      <c r="AO33" s="49"/>
      <c r="AP33" s="44"/>
      <c r="AQ33" s="44"/>
      <c r="AR33" s="45"/>
      <c r="BG33" s="31"/>
    </row>
    <row r="34" s="3" customFormat="1" ht="14.4" customHeight="1">
      <c r="A34" s="3"/>
      <c r="B34" s="50"/>
      <c r="C34" s="51"/>
      <c r="D34" s="32" t="s">
        <v>41</v>
      </c>
      <c r="E34" s="51"/>
      <c r="F34" s="32" t="s">
        <v>42</v>
      </c>
      <c r="G34" s="51"/>
      <c r="H34" s="51"/>
      <c r="I34" s="51"/>
      <c r="J34" s="51"/>
      <c r="K34" s="51"/>
      <c r="L34" s="52">
        <v>0.20999999999999999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3">
        <f>ROUND(BB94 + SUM(CD101:CD105), 2)</f>
        <v>0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3">
        <f>ROUND(AX94 + SUM(BY101:BY105), 2)</f>
        <v>0</v>
      </c>
      <c r="AL34" s="51"/>
      <c r="AM34" s="51"/>
      <c r="AN34" s="51"/>
      <c r="AO34" s="51"/>
      <c r="AP34" s="51"/>
      <c r="AQ34" s="51"/>
      <c r="AR34" s="54"/>
      <c r="BG34" s="55"/>
    </row>
    <row r="35" s="3" customFormat="1" ht="14.4" customHeight="1">
      <c r="A35" s="3"/>
      <c r="B35" s="50"/>
      <c r="C35" s="51"/>
      <c r="D35" s="51"/>
      <c r="E35" s="51"/>
      <c r="F35" s="32" t="s">
        <v>43</v>
      </c>
      <c r="G35" s="51"/>
      <c r="H35" s="51"/>
      <c r="I35" s="51"/>
      <c r="J35" s="51"/>
      <c r="K35" s="51"/>
      <c r="L35" s="52">
        <v>0.14999999999999999</v>
      </c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3">
        <f>ROUND(BC94 + SUM(CE101:CE105), 2)</f>
        <v>0</v>
      </c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3">
        <f>ROUND(AY94 + SUM(BZ101:BZ105), 2)</f>
        <v>0</v>
      </c>
      <c r="AL35" s="51"/>
      <c r="AM35" s="51"/>
      <c r="AN35" s="51"/>
      <c r="AO35" s="51"/>
      <c r="AP35" s="51"/>
      <c r="AQ35" s="51"/>
      <c r="AR35" s="54"/>
      <c r="BG35" s="3"/>
    </row>
    <row r="36" hidden="1" s="3" customFormat="1" ht="14.4" customHeight="1">
      <c r="A36" s="3"/>
      <c r="B36" s="50"/>
      <c r="C36" s="51"/>
      <c r="D36" s="51"/>
      <c r="E36" s="51"/>
      <c r="F36" s="32" t="s">
        <v>44</v>
      </c>
      <c r="G36" s="51"/>
      <c r="H36" s="51"/>
      <c r="I36" s="51"/>
      <c r="J36" s="51"/>
      <c r="K36" s="51"/>
      <c r="L36" s="52">
        <v>0.20999999999999999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3">
        <f>ROUND(BD94 + SUM(CF101:CF105), 2)</f>
        <v>0</v>
      </c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3">
        <v>0</v>
      </c>
      <c r="AL36" s="51"/>
      <c r="AM36" s="51"/>
      <c r="AN36" s="51"/>
      <c r="AO36" s="51"/>
      <c r="AP36" s="51"/>
      <c r="AQ36" s="51"/>
      <c r="AR36" s="54"/>
      <c r="BG36" s="3"/>
    </row>
    <row r="37" hidden="1" s="3" customFormat="1" ht="14.4" customHeight="1">
      <c r="A37" s="3"/>
      <c r="B37" s="50"/>
      <c r="C37" s="51"/>
      <c r="D37" s="51"/>
      <c r="E37" s="51"/>
      <c r="F37" s="32" t="s">
        <v>45</v>
      </c>
      <c r="G37" s="51"/>
      <c r="H37" s="51"/>
      <c r="I37" s="51"/>
      <c r="J37" s="51"/>
      <c r="K37" s="51"/>
      <c r="L37" s="52">
        <v>0.14999999999999999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3">
        <f>ROUND(BE94 + SUM(CG101:CG105), 2)</f>
        <v>0</v>
      </c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3">
        <v>0</v>
      </c>
      <c r="AL37" s="51"/>
      <c r="AM37" s="51"/>
      <c r="AN37" s="51"/>
      <c r="AO37" s="51"/>
      <c r="AP37" s="51"/>
      <c r="AQ37" s="51"/>
      <c r="AR37" s="54"/>
      <c r="BG37" s="3"/>
    </row>
    <row r="38" hidden="1" s="3" customFormat="1" ht="14.4" customHeight="1">
      <c r="A38" s="3"/>
      <c r="B38" s="50"/>
      <c r="C38" s="51"/>
      <c r="D38" s="51"/>
      <c r="E38" s="51"/>
      <c r="F38" s="32" t="s">
        <v>46</v>
      </c>
      <c r="G38" s="51"/>
      <c r="H38" s="51"/>
      <c r="I38" s="51"/>
      <c r="J38" s="51"/>
      <c r="K38" s="51"/>
      <c r="L38" s="52">
        <v>0</v>
      </c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3">
        <f>ROUND(BF94 + SUM(CH101:CH105), 2)</f>
        <v>0</v>
      </c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3">
        <v>0</v>
      </c>
      <c r="AL38" s="51"/>
      <c r="AM38" s="51"/>
      <c r="AN38" s="51"/>
      <c r="AO38" s="51"/>
      <c r="AP38" s="51"/>
      <c r="AQ38" s="51"/>
      <c r="AR38" s="54"/>
      <c r="BG38" s="3"/>
    </row>
    <row r="39" s="2" customFormat="1" ht="6.96" customHeight="1">
      <c r="A39" s="42"/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5"/>
      <c r="BG39" s="42"/>
    </row>
    <row r="40" s="2" customFormat="1" ht="25.92" customHeight="1">
      <c r="A40" s="42"/>
      <c r="B40" s="43"/>
      <c r="C40" s="56"/>
      <c r="D40" s="57" t="s">
        <v>47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 t="s">
        <v>48</v>
      </c>
      <c r="U40" s="58"/>
      <c r="V40" s="58"/>
      <c r="W40" s="58"/>
      <c r="X40" s="60" t="s">
        <v>49</v>
      </c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61">
        <f>SUM(AK31:AK38)</f>
        <v>0</v>
      </c>
      <c r="AL40" s="58"/>
      <c r="AM40" s="58"/>
      <c r="AN40" s="58"/>
      <c r="AO40" s="62"/>
      <c r="AP40" s="56"/>
      <c r="AQ40" s="56"/>
      <c r="AR40" s="45"/>
      <c r="BG40" s="42"/>
    </row>
    <row r="41" s="2" customFormat="1" ht="6.96" customHeight="1">
      <c r="A41" s="42"/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5"/>
      <c r="BG41" s="42"/>
    </row>
    <row r="42" s="2" customFormat="1" ht="14.4" customHeight="1">
      <c r="A42" s="42"/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5"/>
      <c r="BG42" s="42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3"/>
      <c r="C49" s="64"/>
      <c r="D49" s="65" t="s">
        <v>50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5" t="s">
        <v>51</v>
      </c>
      <c r="AI49" s="66"/>
      <c r="AJ49" s="66"/>
      <c r="AK49" s="66"/>
      <c r="AL49" s="66"/>
      <c r="AM49" s="66"/>
      <c r="AN49" s="66"/>
      <c r="AO49" s="66"/>
      <c r="AP49" s="64"/>
      <c r="AQ49" s="64"/>
      <c r="AR49" s="67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2"/>
      <c r="B60" s="43"/>
      <c r="C60" s="44"/>
      <c r="D60" s="68" t="s">
        <v>52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68" t="s">
        <v>53</v>
      </c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68" t="s">
        <v>52</v>
      </c>
      <c r="AI60" s="47"/>
      <c r="AJ60" s="47"/>
      <c r="AK60" s="47"/>
      <c r="AL60" s="47"/>
      <c r="AM60" s="68" t="s">
        <v>53</v>
      </c>
      <c r="AN60" s="47"/>
      <c r="AO60" s="47"/>
      <c r="AP60" s="44"/>
      <c r="AQ60" s="44"/>
      <c r="AR60" s="45"/>
      <c r="BG60" s="42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2"/>
      <c r="B64" s="43"/>
      <c r="C64" s="44"/>
      <c r="D64" s="65" t="s">
        <v>54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5" t="s">
        <v>55</v>
      </c>
      <c r="AI64" s="69"/>
      <c r="AJ64" s="69"/>
      <c r="AK64" s="69"/>
      <c r="AL64" s="69"/>
      <c r="AM64" s="69"/>
      <c r="AN64" s="69"/>
      <c r="AO64" s="69"/>
      <c r="AP64" s="44"/>
      <c r="AQ64" s="44"/>
      <c r="AR64" s="45"/>
      <c r="BG64" s="42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2"/>
      <c r="B75" s="43"/>
      <c r="C75" s="44"/>
      <c r="D75" s="68" t="s">
        <v>52</v>
      </c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68" t="s">
        <v>53</v>
      </c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68" t="s">
        <v>52</v>
      </c>
      <c r="AI75" s="47"/>
      <c r="AJ75" s="47"/>
      <c r="AK75" s="47"/>
      <c r="AL75" s="47"/>
      <c r="AM75" s="68" t="s">
        <v>53</v>
      </c>
      <c r="AN75" s="47"/>
      <c r="AO75" s="47"/>
      <c r="AP75" s="44"/>
      <c r="AQ75" s="44"/>
      <c r="AR75" s="45"/>
      <c r="BG75" s="42"/>
    </row>
    <row r="76" s="2" customForma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5"/>
      <c r="BG76" s="42"/>
    </row>
    <row r="77" s="2" customFormat="1" ht="6.96" customHeight="1">
      <c r="A77" s="42"/>
      <c r="B77" s="70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45"/>
      <c r="BG77" s="42"/>
    </row>
    <row r="81" s="2" customFormat="1" ht="6.96" customHeight="1">
      <c r="A81" s="42"/>
      <c r="B81" s="72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45"/>
      <c r="BG81" s="42"/>
    </row>
    <row r="82" s="2" customFormat="1" ht="24.96" customHeight="1">
      <c r="A82" s="42"/>
      <c r="B82" s="43"/>
      <c r="C82" s="23" t="s">
        <v>56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5"/>
      <c r="BG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5"/>
      <c r="BG83" s="42"/>
    </row>
    <row r="84" s="4" customFormat="1" ht="12" customHeight="1">
      <c r="A84" s="4"/>
      <c r="B84" s="74"/>
      <c r="C84" s="32" t="s">
        <v>14</v>
      </c>
      <c r="D84" s="75"/>
      <c r="E84" s="75"/>
      <c r="F84" s="75"/>
      <c r="G84" s="75"/>
      <c r="H84" s="75"/>
      <c r="I84" s="75"/>
      <c r="J84" s="75"/>
      <c r="K84" s="75"/>
      <c r="L84" s="75" t="str">
        <f>K5</f>
        <v>21069</v>
      </c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6"/>
      <c r="BG84" s="4"/>
    </row>
    <row r="85" s="5" customFormat="1" ht="36.96" customHeight="1">
      <c r="A85" s="5"/>
      <c r="B85" s="77"/>
      <c r="C85" s="78" t="s">
        <v>17</v>
      </c>
      <c r="D85" s="79"/>
      <c r="E85" s="79"/>
      <c r="F85" s="79"/>
      <c r="G85" s="79"/>
      <c r="H85" s="79"/>
      <c r="I85" s="79"/>
      <c r="J85" s="79"/>
      <c r="K85" s="79"/>
      <c r="L85" s="80" t="str">
        <f>K6</f>
        <v>PD - Rekonstrukce tramvajových nástupišť Kunčičky - Kostel</v>
      </c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81"/>
      <c r="BG85" s="5"/>
    </row>
    <row r="86" s="2" customFormat="1" ht="6.96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5"/>
      <c r="BG86" s="42"/>
    </row>
    <row r="87" s="2" customFormat="1" ht="12" customHeight="1">
      <c r="A87" s="42"/>
      <c r="B87" s="43"/>
      <c r="C87" s="32" t="s">
        <v>21</v>
      </c>
      <c r="D87" s="44"/>
      <c r="E87" s="44"/>
      <c r="F87" s="44"/>
      <c r="G87" s="44"/>
      <c r="H87" s="44"/>
      <c r="I87" s="44"/>
      <c r="J87" s="44"/>
      <c r="K87" s="44"/>
      <c r="L87" s="82" t="str">
        <f>IF(K8="","",K8)</f>
        <v xml:space="preserve"> </v>
      </c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32" t="s">
        <v>23</v>
      </c>
      <c r="AJ87" s="44"/>
      <c r="AK87" s="44"/>
      <c r="AL87" s="44"/>
      <c r="AM87" s="83" t="str">
        <f>IF(AN8= "","",AN8)</f>
        <v>15. 4. 2024</v>
      </c>
      <c r="AN87" s="83"/>
      <c r="AO87" s="44"/>
      <c r="AP87" s="44"/>
      <c r="AQ87" s="44"/>
      <c r="AR87" s="45"/>
      <c r="BG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5"/>
      <c r="BG88" s="42"/>
    </row>
    <row r="89" s="2" customFormat="1" ht="15.15" customHeight="1">
      <c r="A89" s="42"/>
      <c r="B89" s="43"/>
      <c r="C89" s="32" t="s">
        <v>25</v>
      </c>
      <c r="D89" s="44"/>
      <c r="E89" s="44"/>
      <c r="F89" s="44"/>
      <c r="G89" s="44"/>
      <c r="H89" s="44"/>
      <c r="I89" s="44"/>
      <c r="J89" s="44"/>
      <c r="K89" s="44"/>
      <c r="L89" s="75" t="str">
        <f>IF(E11= "","",E11)</f>
        <v xml:space="preserve"> </v>
      </c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32" t="s">
        <v>30</v>
      </c>
      <c r="AJ89" s="44"/>
      <c r="AK89" s="44"/>
      <c r="AL89" s="44"/>
      <c r="AM89" s="84" t="str">
        <f>IF(E17="","",E17)</f>
        <v xml:space="preserve"> </v>
      </c>
      <c r="AN89" s="75"/>
      <c r="AO89" s="75"/>
      <c r="AP89" s="75"/>
      <c r="AQ89" s="44"/>
      <c r="AR89" s="45"/>
      <c r="AS89" s="85" t="s">
        <v>57</v>
      </c>
      <c r="AT89" s="86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8"/>
      <c r="BG89" s="42"/>
    </row>
    <row r="90" s="2" customFormat="1" ht="15.15" customHeight="1">
      <c r="A90" s="42"/>
      <c r="B90" s="43"/>
      <c r="C90" s="32" t="s">
        <v>28</v>
      </c>
      <c r="D90" s="44"/>
      <c r="E90" s="44"/>
      <c r="F90" s="44"/>
      <c r="G90" s="44"/>
      <c r="H90" s="44"/>
      <c r="I90" s="44"/>
      <c r="J90" s="44"/>
      <c r="K90" s="44"/>
      <c r="L90" s="75" t="str">
        <f>IF(E14= "Vyplň údaj","",E14)</f>
        <v/>
      </c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32" t="s">
        <v>31</v>
      </c>
      <c r="AJ90" s="44"/>
      <c r="AK90" s="44"/>
      <c r="AL90" s="44"/>
      <c r="AM90" s="84" t="str">
        <f>IF(E20="","",E20)</f>
        <v xml:space="preserve"> </v>
      </c>
      <c r="AN90" s="75"/>
      <c r="AO90" s="75"/>
      <c r="AP90" s="75"/>
      <c r="AQ90" s="44"/>
      <c r="AR90" s="45"/>
      <c r="AS90" s="89"/>
      <c r="AT90" s="90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2"/>
      <c r="BG90" s="42"/>
    </row>
    <row r="91" s="2" customFormat="1" ht="10.8" customHeight="1">
      <c r="A91" s="42"/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5"/>
      <c r="AS91" s="93"/>
      <c r="AT91" s="94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6"/>
      <c r="BG91" s="42"/>
    </row>
    <row r="92" s="2" customFormat="1" ht="29.28" customHeight="1">
      <c r="A92" s="42"/>
      <c r="B92" s="43"/>
      <c r="C92" s="97" t="s">
        <v>58</v>
      </c>
      <c r="D92" s="98"/>
      <c r="E92" s="98"/>
      <c r="F92" s="98"/>
      <c r="G92" s="98"/>
      <c r="H92" s="99"/>
      <c r="I92" s="100" t="s">
        <v>59</v>
      </c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101" t="s">
        <v>60</v>
      </c>
      <c r="AH92" s="98"/>
      <c r="AI92" s="98"/>
      <c r="AJ92" s="98"/>
      <c r="AK92" s="98"/>
      <c r="AL92" s="98"/>
      <c r="AM92" s="98"/>
      <c r="AN92" s="100" t="s">
        <v>61</v>
      </c>
      <c r="AO92" s="98"/>
      <c r="AP92" s="102"/>
      <c r="AQ92" s="103" t="s">
        <v>62</v>
      </c>
      <c r="AR92" s="45"/>
      <c r="AS92" s="104" t="s">
        <v>63</v>
      </c>
      <c r="AT92" s="105" t="s">
        <v>64</v>
      </c>
      <c r="AU92" s="105" t="s">
        <v>65</v>
      </c>
      <c r="AV92" s="105" t="s">
        <v>66</v>
      </c>
      <c r="AW92" s="105" t="s">
        <v>67</v>
      </c>
      <c r="AX92" s="105" t="s">
        <v>68</v>
      </c>
      <c r="AY92" s="105" t="s">
        <v>69</v>
      </c>
      <c r="AZ92" s="105" t="s">
        <v>70</v>
      </c>
      <c r="BA92" s="105" t="s">
        <v>71</v>
      </c>
      <c r="BB92" s="105" t="s">
        <v>72</v>
      </c>
      <c r="BC92" s="105" t="s">
        <v>73</v>
      </c>
      <c r="BD92" s="105" t="s">
        <v>74</v>
      </c>
      <c r="BE92" s="105" t="s">
        <v>75</v>
      </c>
      <c r="BF92" s="106" t="s">
        <v>76</v>
      </c>
      <c r="BG92" s="42"/>
    </row>
    <row r="93" s="2" customFormat="1" ht="10.8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5"/>
      <c r="AS93" s="107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9"/>
      <c r="BG93" s="42"/>
    </row>
    <row r="94" s="6" customFormat="1" ht="32.4" customHeight="1">
      <c r="A94" s="6"/>
      <c r="B94" s="110"/>
      <c r="C94" s="111" t="s">
        <v>77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3">
        <f>ROUND(SUM(AG95:AG99),2)</f>
        <v>0</v>
      </c>
      <c r="AH94" s="113"/>
      <c r="AI94" s="113"/>
      <c r="AJ94" s="113"/>
      <c r="AK94" s="113"/>
      <c r="AL94" s="113"/>
      <c r="AM94" s="113"/>
      <c r="AN94" s="114">
        <f>SUM(AG94,AV94)</f>
        <v>0</v>
      </c>
      <c r="AO94" s="114"/>
      <c r="AP94" s="114"/>
      <c r="AQ94" s="115" t="s">
        <v>1</v>
      </c>
      <c r="AR94" s="116"/>
      <c r="AS94" s="117">
        <f>ROUND(SUM(AS95:AS99),2)</f>
        <v>0</v>
      </c>
      <c r="AT94" s="118">
        <f>ROUND(SUM(AT95:AT99),2)</f>
        <v>0</v>
      </c>
      <c r="AU94" s="119">
        <f>ROUND(SUM(AU95:AU99),2)</f>
        <v>0</v>
      </c>
      <c r="AV94" s="119">
        <f>ROUND(SUM(AX94:AY94),2)</f>
        <v>0</v>
      </c>
      <c r="AW94" s="120">
        <f>ROUND(SUM(AW95:AW99),5)</f>
        <v>0</v>
      </c>
      <c r="AX94" s="119">
        <f>ROUND(BB94*L34,2)</f>
        <v>0</v>
      </c>
      <c r="AY94" s="119">
        <f>ROUND(BC94*L35,2)</f>
        <v>0</v>
      </c>
      <c r="AZ94" s="119">
        <f>ROUND(BD94*L34,2)</f>
        <v>0</v>
      </c>
      <c r="BA94" s="119">
        <f>ROUND(BE94*L35,2)</f>
        <v>0</v>
      </c>
      <c r="BB94" s="119">
        <f>ROUND(SUM(BB95:BB99),2)</f>
        <v>0</v>
      </c>
      <c r="BC94" s="119">
        <f>ROUND(SUM(BC95:BC99),2)</f>
        <v>0</v>
      </c>
      <c r="BD94" s="119">
        <f>ROUND(SUM(BD95:BD99),2)</f>
        <v>0</v>
      </c>
      <c r="BE94" s="119">
        <f>ROUND(SUM(BE95:BE99),2)</f>
        <v>0</v>
      </c>
      <c r="BF94" s="121">
        <f>ROUND(SUM(BF95:BF99),2)</f>
        <v>0</v>
      </c>
      <c r="BG94" s="6"/>
      <c r="BS94" s="122" t="s">
        <v>78</v>
      </c>
      <c r="BT94" s="122" t="s">
        <v>79</v>
      </c>
      <c r="BU94" s="123" t="s">
        <v>80</v>
      </c>
      <c r="BV94" s="122" t="s">
        <v>81</v>
      </c>
      <c r="BW94" s="122" t="s">
        <v>6</v>
      </c>
      <c r="BX94" s="122" t="s">
        <v>82</v>
      </c>
      <c r="CL94" s="122" t="s">
        <v>1</v>
      </c>
    </row>
    <row r="95" s="7" customFormat="1" ht="16.5" customHeight="1">
      <c r="A95" s="124" t="s">
        <v>83</v>
      </c>
      <c r="B95" s="125"/>
      <c r="C95" s="126"/>
      <c r="D95" s="127" t="s">
        <v>84</v>
      </c>
      <c r="E95" s="127"/>
      <c r="F95" s="127"/>
      <c r="G95" s="127"/>
      <c r="H95" s="127"/>
      <c r="I95" s="128"/>
      <c r="J95" s="127" t="s">
        <v>85</v>
      </c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9">
        <f>'SO01 - Nástupištní hrana'!K34</f>
        <v>0</v>
      </c>
      <c r="AH95" s="128"/>
      <c r="AI95" s="128"/>
      <c r="AJ95" s="128"/>
      <c r="AK95" s="128"/>
      <c r="AL95" s="128"/>
      <c r="AM95" s="128"/>
      <c r="AN95" s="129">
        <f>SUM(AG95,AV95)</f>
        <v>0</v>
      </c>
      <c r="AO95" s="128"/>
      <c r="AP95" s="128"/>
      <c r="AQ95" s="130" t="s">
        <v>86</v>
      </c>
      <c r="AR95" s="131"/>
      <c r="AS95" s="132">
        <f>'SO01 - Nástupištní hrana'!K31</f>
        <v>0</v>
      </c>
      <c r="AT95" s="133">
        <f>'SO01 - Nástupištní hrana'!K32</f>
        <v>0</v>
      </c>
      <c r="AU95" s="133">
        <v>0</v>
      </c>
      <c r="AV95" s="133">
        <f>ROUND(SUM(AX95:AY95),2)</f>
        <v>0</v>
      </c>
      <c r="AW95" s="134">
        <f>'SO01 - Nástupištní hrana'!T129</f>
        <v>0</v>
      </c>
      <c r="AX95" s="133">
        <f>'SO01 - Nástupištní hrana'!K37</f>
        <v>0</v>
      </c>
      <c r="AY95" s="133">
        <f>'SO01 - Nástupištní hrana'!K38</f>
        <v>0</v>
      </c>
      <c r="AZ95" s="133">
        <f>'SO01 - Nástupištní hrana'!K39</f>
        <v>0</v>
      </c>
      <c r="BA95" s="133">
        <f>'SO01 - Nástupištní hrana'!K40</f>
        <v>0</v>
      </c>
      <c r="BB95" s="133">
        <f>'SO01 - Nástupištní hrana'!F37</f>
        <v>0</v>
      </c>
      <c r="BC95" s="133">
        <f>'SO01 - Nástupištní hrana'!F38</f>
        <v>0</v>
      </c>
      <c r="BD95" s="133">
        <f>'SO01 - Nástupištní hrana'!F39</f>
        <v>0</v>
      </c>
      <c r="BE95" s="133">
        <f>'SO01 - Nástupištní hrana'!F40</f>
        <v>0</v>
      </c>
      <c r="BF95" s="135">
        <f>'SO01 - Nástupištní hrana'!F41</f>
        <v>0</v>
      </c>
      <c r="BG95" s="7"/>
      <c r="BT95" s="136" t="s">
        <v>87</v>
      </c>
      <c r="BV95" s="136" t="s">
        <v>81</v>
      </c>
      <c r="BW95" s="136" t="s">
        <v>88</v>
      </c>
      <c r="BX95" s="136" t="s">
        <v>6</v>
      </c>
      <c r="CL95" s="136" t="s">
        <v>1</v>
      </c>
      <c r="CM95" s="136" t="s">
        <v>89</v>
      </c>
    </row>
    <row r="96" s="7" customFormat="1" ht="16.5" customHeight="1">
      <c r="A96" s="124" t="s">
        <v>83</v>
      </c>
      <c r="B96" s="125"/>
      <c r="C96" s="126"/>
      <c r="D96" s="127" t="s">
        <v>90</v>
      </c>
      <c r="E96" s="127"/>
      <c r="F96" s="127"/>
      <c r="G96" s="127"/>
      <c r="H96" s="127"/>
      <c r="I96" s="128"/>
      <c r="J96" s="127" t="s">
        <v>91</v>
      </c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9">
        <f>'SO02 - Úprava komunikace'!K34</f>
        <v>0</v>
      </c>
      <c r="AH96" s="128"/>
      <c r="AI96" s="128"/>
      <c r="AJ96" s="128"/>
      <c r="AK96" s="128"/>
      <c r="AL96" s="128"/>
      <c r="AM96" s="128"/>
      <c r="AN96" s="129">
        <f>SUM(AG96,AV96)</f>
        <v>0</v>
      </c>
      <c r="AO96" s="128"/>
      <c r="AP96" s="128"/>
      <c r="AQ96" s="130" t="s">
        <v>86</v>
      </c>
      <c r="AR96" s="131"/>
      <c r="AS96" s="132">
        <f>'SO02 - Úprava komunikace'!K31</f>
        <v>0</v>
      </c>
      <c r="AT96" s="133">
        <f>'SO02 - Úprava komunikace'!K32</f>
        <v>0</v>
      </c>
      <c r="AU96" s="133">
        <v>0</v>
      </c>
      <c r="AV96" s="133">
        <f>ROUND(SUM(AX96:AY96),2)</f>
        <v>0</v>
      </c>
      <c r="AW96" s="134">
        <f>'SO02 - Úprava komunikace'!T134</f>
        <v>0</v>
      </c>
      <c r="AX96" s="133">
        <f>'SO02 - Úprava komunikace'!K37</f>
        <v>0</v>
      </c>
      <c r="AY96" s="133">
        <f>'SO02 - Úprava komunikace'!K38</f>
        <v>0</v>
      </c>
      <c r="AZ96" s="133">
        <f>'SO02 - Úprava komunikace'!K39</f>
        <v>0</v>
      </c>
      <c r="BA96" s="133">
        <f>'SO02 - Úprava komunikace'!K40</f>
        <v>0</v>
      </c>
      <c r="BB96" s="133">
        <f>'SO02 - Úprava komunikace'!F37</f>
        <v>0</v>
      </c>
      <c r="BC96" s="133">
        <f>'SO02 - Úprava komunikace'!F38</f>
        <v>0</v>
      </c>
      <c r="BD96" s="133">
        <f>'SO02 - Úprava komunikace'!F39</f>
        <v>0</v>
      </c>
      <c r="BE96" s="133">
        <f>'SO02 - Úprava komunikace'!F40</f>
        <v>0</v>
      </c>
      <c r="BF96" s="135">
        <f>'SO02 - Úprava komunikace'!F41</f>
        <v>0</v>
      </c>
      <c r="BG96" s="7"/>
      <c r="BT96" s="136" t="s">
        <v>87</v>
      </c>
      <c r="BV96" s="136" t="s">
        <v>81</v>
      </c>
      <c r="BW96" s="136" t="s">
        <v>92</v>
      </c>
      <c r="BX96" s="136" t="s">
        <v>6</v>
      </c>
      <c r="CL96" s="136" t="s">
        <v>1</v>
      </c>
      <c r="CM96" s="136" t="s">
        <v>89</v>
      </c>
    </row>
    <row r="97" s="7" customFormat="1" ht="16.5" customHeight="1">
      <c r="A97" s="124" t="s">
        <v>83</v>
      </c>
      <c r="B97" s="125"/>
      <c r="C97" s="126"/>
      <c r="D97" s="127" t="s">
        <v>93</v>
      </c>
      <c r="E97" s="127"/>
      <c r="F97" s="127"/>
      <c r="G97" s="127"/>
      <c r="H97" s="127"/>
      <c r="I97" s="128"/>
      <c r="J97" s="127" t="s">
        <v>94</v>
      </c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9">
        <f>'SO03 - Úprava chodníku'!K34</f>
        <v>0</v>
      </c>
      <c r="AH97" s="128"/>
      <c r="AI97" s="128"/>
      <c r="AJ97" s="128"/>
      <c r="AK97" s="128"/>
      <c r="AL97" s="128"/>
      <c r="AM97" s="128"/>
      <c r="AN97" s="129">
        <f>SUM(AG97,AV97)</f>
        <v>0</v>
      </c>
      <c r="AO97" s="128"/>
      <c r="AP97" s="128"/>
      <c r="AQ97" s="130" t="s">
        <v>86</v>
      </c>
      <c r="AR97" s="131"/>
      <c r="AS97" s="132">
        <f>'SO03 - Úprava chodníku'!K31</f>
        <v>0</v>
      </c>
      <c r="AT97" s="133">
        <f>'SO03 - Úprava chodníku'!K32</f>
        <v>0</v>
      </c>
      <c r="AU97" s="133">
        <v>0</v>
      </c>
      <c r="AV97" s="133">
        <f>ROUND(SUM(AX97:AY97),2)</f>
        <v>0</v>
      </c>
      <c r="AW97" s="134">
        <f>'SO03 - Úprava chodníku'!T136</f>
        <v>0</v>
      </c>
      <c r="AX97" s="133">
        <f>'SO03 - Úprava chodníku'!K37</f>
        <v>0</v>
      </c>
      <c r="AY97" s="133">
        <f>'SO03 - Úprava chodníku'!K38</f>
        <v>0</v>
      </c>
      <c r="AZ97" s="133">
        <f>'SO03 - Úprava chodníku'!K39</f>
        <v>0</v>
      </c>
      <c r="BA97" s="133">
        <f>'SO03 - Úprava chodníku'!K40</f>
        <v>0</v>
      </c>
      <c r="BB97" s="133">
        <f>'SO03 - Úprava chodníku'!F37</f>
        <v>0</v>
      </c>
      <c r="BC97" s="133">
        <f>'SO03 - Úprava chodníku'!F38</f>
        <v>0</v>
      </c>
      <c r="BD97" s="133">
        <f>'SO03 - Úprava chodníku'!F39</f>
        <v>0</v>
      </c>
      <c r="BE97" s="133">
        <f>'SO03 - Úprava chodníku'!F40</f>
        <v>0</v>
      </c>
      <c r="BF97" s="135">
        <f>'SO03 - Úprava chodníku'!F41</f>
        <v>0</v>
      </c>
      <c r="BG97" s="7"/>
      <c r="BT97" s="136" t="s">
        <v>87</v>
      </c>
      <c r="BV97" s="136" t="s">
        <v>81</v>
      </c>
      <c r="BW97" s="136" t="s">
        <v>95</v>
      </c>
      <c r="BX97" s="136" t="s">
        <v>6</v>
      </c>
      <c r="CL97" s="136" t="s">
        <v>1</v>
      </c>
      <c r="CM97" s="136" t="s">
        <v>89</v>
      </c>
    </row>
    <row r="98" s="7" customFormat="1" ht="16.5" customHeight="1">
      <c r="A98" s="124" t="s">
        <v>83</v>
      </c>
      <c r="B98" s="125"/>
      <c r="C98" s="126"/>
      <c r="D98" s="127" t="s">
        <v>96</v>
      </c>
      <c r="E98" s="127"/>
      <c r="F98" s="127"/>
      <c r="G98" s="127"/>
      <c r="H98" s="127"/>
      <c r="I98" s="128"/>
      <c r="J98" s="127" t="s">
        <v>97</v>
      </c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9">
        <f>'VRN - Vedlejší rozpočtové...'!K34</f>
        <v>0</v>
      </c>
      <c r="AH98" s="128"/>
      <c r="AI98" s="128"/>
      <c r="AJ98" s="128"/>
      <c r="AK98" s="128"/>
      <c r="AL98" s="128"/>
      <c r="AM98" s="128"/>
      <c r="AN98" s="129">
        <f>SUM(AG98,AV98)</f>
        <v>0</v>
      </c>
      <c r="AO98" s="128"/>
      <c r="AP98" s="128"/>
      <c r="AQ98" s="130" t="s">
        <v>98</v>
      </c>
      <c r="AR98" s="131"/>
      <c r="AS98" s="132">
        <f>'VRN - Vedlejší rozpočtové...'!K31</f>
        <v>0</v>
      </c>
      <c r="AT98" s="133">
        <f>'VRN - Vedlejší rozpočtové...'!K32</f>
        <v>0</v>
      </c>
      <c r="AU98" s="133">
        <v>0</v>
      </c>
      <c r="AV98" s="133">
        <f>ROUND(SUM(AX98:AY98),2)</f>
        <v>0</v>
      </c>
      <c r="AW98" s="134">
        <f>'VRN - Vedlejší rozpočtové...'!T128</f>
        <v>0</v>
      </c>
      <c r="AX98" s="133">
        <f>'VRN - Vedlejší rozpočtové...'!K37</f>
        <v>0</v>
      </c>
      <c r="AY98" s="133">
        <f>'VRN - Vedlejší rozpočtové...'!K38</f>
        <v>0</v>
      </c>
      <c r="AZ98" s="133">
        <f>'VRN - Vedlejší rozpočtové...'!K39</f>
        <v>0</v>
      </c>
      <c r="BA98" s="133">
        <f>'VRN - Vedlejší rozpočtové...'!K40</f>
        <v>0</v>
      </c>
      <c r="BB98" s="133">
        <f>'VRN - Vedlejší rozpočtové...'!F37</f>
        <v>0</v>
      </c>
      <c r="BC98" s="133">
        <f>'VRN - Vedlejší rozpočtové...'!F38</f>
        <v>0</v>
      </c>
      <c r="BD98" s="133">
        <f>'VRN - Vedlejší rozpočtové...'!F39</f>
        <v>0</v>
      </c>
      <c r="BE98" s="133">
        <f>'VRN - Vedlejší rozpočtové...'!F40</f>
        <v>0</v>
      </c>
      <c r="BF98" s="135">
        <f>'VRN - Vedlejší rozpočtové...'!F41</f>
        <v>0</v>
      </c>
      <c r="BG98" s="7"/>
      <c r="BT98" s="136" t="s">
        <v>87</v>
      </c>
      <c r="BV98" s="136" t="s">
        <v>81</v>
      </c>
      <c r="BW98" s="136" t="s">
        <v>99</v>
      </c>
      <c r="BX98" s="136" t="s">
        <v>6</v>
      </c>
      <c r="CL98" s="136" t="s">
        <v>1</v>
      </c>
      <c r="CM98" s="136" t="s">
        <v>89</v>
      </c>
    </row>
    <row r="99" s="7" customFormat="1" ht="16.5" customHeight="1">
      <c r="A99" s="124" t="s">
        <v>83</v>
      </c>
      <c r="B99" s="125"/>
      <c r="C99" s="126"/>
      <c r="D99" s="127" t="s">
        <v>100</v>
      </c>
      <c r="E99" s="127"/>
      <c r="F99" s="127"/>
      <c r="G99" s="127"/>
      <c r="H99" s="127"/>
      <c r="I99" s="128"/>
      <c r="J99" s="127" t="s">
        <v>101</v>
      </c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9">
        <f>'DIO - Dopravně inženýrské...'!K34</f>
        <v>0</v>
      </c>
      <c r="AH99" s="128"/>
      <c r="AI99" s="128"/>
      <c r="AJ99" s="128"/>
      <c r="AK99" s="128"/>
      <c r="AL99" s="128"/>
      <c r="AM99" s="128"/>
      <c r="AN99" s="129">
        <f>SUM(AG99,AV99)</f>
        <v>0</v>
      </c>
      <c r="AO99" s="128"/>
      <c r="AP99" s="128"/>
      <c r="AQ99" s="130" t="s">
        <v>102</v>
      </c>
      <c r="AR99" s="131"/>
      <c r="AS99" s="137">
        <f>'DIO - Dopravně inženýrské...'!K31</f>
        <v>0</v>
      </c>
      <c r="AT99" s="138">
        <f>'DIO - Dopravně inženýrské...'!K32</f>
        <v>0</v>
      </c>
      <c r="AU99" s="138">
        <v>0</v>
      </c>
      <c r="AV99" s="138">
        <f>ROUND(SUM(AX99:AY99),2)</f>
        <v>0</v>
      </c>
      <c r="AW99" s="139">
        <f>'DIO - Dopravně inženýrské...'!T128</f>
        <v>0</v>
      </c>
      <c r="AX99" s="138">
        <f>'DIO - Dopravně inženýrské...'!K37</f>
        <v>0</v>
      </c>
      <c r="AY99" s="138">
        <f>'DIO - Dopravně inženýrské...'!K38</f>
        <v>0</v>
      </c>
      <c r="AZ99" s="138">
        <f>'DIO - Dopravně inženýrské...'!K39</f>
        <v>0</v>
      </c>
      <c r="BA99" s="138">
        <f>'DIO - Dopravně inženýrské...'!K40</f>
        <v>0</v>
      </c>
      <c r="BB99" s="138">
        <f>'DIO - Dopravně inženýrské...'!F37</f>
        <v>0</v>
      </c>
      <c r="BC99" s="138">
        <f>'DIO - Dopravně inženýrské...'!F38</f>
        <v>0</v>
      </c>
      <c r="BD99" s="138">
        <f>'DIO - Dopravně inženýrské...'!F39</f>
        <v>0</v>
      </c>
      <c r="BE99" s="138">
        <f>'DIO - Dopravně inženýrské...'!F40</f>
        <v>0</v>
      </c>
      <c r="BF99" s="140">
        <f>'DIO - Dopravně inženýrské...'!F41</f>
        <v>0</v>
      </c>
      <c r="BG99" s="7"/>
      <c r="BT99" s="136" t="s">
        <v>87</v>
      </c>
      <c r="BV99" s="136" t="s">
        <v>81</v>
      </c>
      <c r="BW99" s="136" t="s">
        <v>103</v>
      </c>
      <c r="BX99" s="136" t="s">
        <v>6</v>
      </c>
      <c r="CL99" s="136" t="s">
        <v>1</v>
      </c>
      <c r="CM99" s="136" t="s">
        <v>89</v>
      </c>
    </row>
    <row r="100"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0"/>
    </row>
    <row r="101" s="2" customFormat="1" ht="30" customHeight="1">
      <c r="A101" s="42"/>
      <c r="B101" s="43"/>
      <c r="C101" s="111" t="s">
        <v>104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114">
        <f>ROUND(SUM(AG102:AG105), 2)</f>
        <v>0</v>
      </c>
      <c r="AH101" s="114"/>
      <c r="AI101" s="114"/>
      <c r="AJ101" s="114"/>
      <c r="AK101" s="114"/>
      <c r="AL101" s="114"/>
      <c r="AM101" s="114"/>
      <c r="AN101" s="114">
        <f>ROUND(SUM(AN102:AN105), 2)</f>
        <v>0</v>
      </c>
      <c r="AO101" s="114"/>
      <c r="AP101" s="114"/>
      <c r="AQ101" s="141"/>
      <c r="AR101" s="45"/>
      <c r="AS101" s="104" t="s">
        <v>105</v>
      </c>
      <c r="AT101" s="105" t="s">
        <v>106</v>
      </c>
      <c r="AU101" s="105" t="s">
        <v>41</v>
      </c>
      <c r="AV101" s="106" t="s">
        <v>66</v>
      </c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="2" customFormat="1" ht="19.92" customHeight="1">
      <c r="A102" s="42"/>
      <c r="B102" s="43"/>
      <c r="C102" s="44"/>
      <c r="D102" s="142" t="s">
        <v>107</v>
      </c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44"/>
      <c r="AD102" s="44"/>
      <c r="AE102" s="44"/>
      <c r="AF102" s="44"/>
      <c r="AG102" s="143">
        <f>ROUND(AG94 * AS102, 2)</f>
        <v>0</v>
      </c>
      <c r="AH102" s="144"/>
      <c r="AI102" s="144"/>
      <c r="AJ102" s="144"/>
      <c r="AK102" s="144"/>
      <c r="AL102" s="144"/>
      <c r="AM102" s="144"/>
      <c r="AN102" s="144">
        <f>ROUND(AG102 + AV102, 2)</f>
        <v>0</v>
      </c>
      <c r="AO102" s="144"/>
      <c r="AP102" s="144"/>
      <c r="AQ102" s="44"/>
      <c r="AR102" s="45"/>
      <c r="AS102" s="145">
        <v>0</v>
      </c>
      <c r="AT102" s="146" t="s">
        <v>108</v>
      </c>
      <c r="AU102" s="146" t="s">
        <v>42</v>
      </c>
      <c r="AV102" s="147">
        <f>ROUND(IF(AU102="základní",AG102*L34,IF(AU102="snížená",AG102*L35,0)), 2)</f>
        <v>0</v>
      </c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V102" s="17" t="s">
        <v>109</v>
      </c>
      <c r="BY102" s="148">
        <f>IF(AU102="základní",AV102,0)</f>
        <v>0</v>
      </c>
      <c r="BZ102" s="148">
        <f>IF(AU102="snížená",AV102,0)</f>
        <v>0</v>
      </c>
      <c r="CA102" s="148">
        <v>0</v>
      </c>
      <c r="CB102" s="148">
        <v>0</v>
      </c>
      <c r="CC102" s="148">
        <v>0</v>
      </c>
      <c r="CD102" s="148">
        <f>IF(AU102="základní",AG102,0)</f>
        <v>0</v>
      </c>
      <c r="CE102" s="148">
        <f>IF(AU102="snížená",AG102,0)</f>
        <v>0</v>
      </c>
      <c r="CF102" s="148">
        <f>IF(AU102="zákl. přenesená",AG102,0)</f>
        <v>0</v>
      </c>
      <c r="CG102" s="148">
        <f>IF(AU102="sníž. přenesená",AG102,0)</f>
        <v>0</v>
      </c>
      <c r="CH102" s="148">
        <f>IF(AU102="nulová",AG102,0)</f>
        <v>0</v>
      </c>
      <c r="CI102" s="17">
        <f>IF(AU102="základní",1,IF(AU102="snížená",2,IF(AU102="zákl. přenesená",4,IF(AU102="sníž. přenesená",5,3))))</f>
        <v>1</v>
      </c>
      <c r="CJ102" s="17">
        <f>IF(AT102="stavební čast",1,IF(AT102="investiční čast",2,3))</f>
        <v>1</v>
      </c>
      <c r="CK102" s="17" t="str">
        <f>IF(D102="Vyplň vlastní","","x")</f>
        <v>x</v>
      </c>
    </row>
    <row r="103" s="2" customFormat="1" ht="19.92" customHeight="1">
      <c r="A103" s="42"/>
      <c r="B103" s="43"/>
      <c r="C103" s="44"/>
      <c r="D103" s="149" t="s">
        <v>110</v>
      </c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44"/>
      <c r="AD103" s="44"/>
      <c r="AE103" s="44"/>
      <c r="AF103" s="44"/>
      <c r="AG103" s="143">
        <f>ROUND(AG94 * AS103, 2)</f>
        <v>0</v>
      </c>
      <c r="AH103" s="144"/>
      <c r="AI103" s="144"/>
      <c r="AJ103" s="144"/>
      <c r="AK103" s="144"/>
      <c r="AL103" s="144"/>
      <c r="AM103" s="144"/>
      <c r="AN103" s="144">
        <f>ROUND(AG103 + AV103, 2)</f>
        <v>0</v>
      </c>
      <c r="AO103" s="144"/>
      <c r="AP103" s="144"/>
      <c r="AQ103" s="44"/>
      <c r="AR103" s="45"/>
      <c r="AS103" s="145">
        <v>0</v>
      </c>
      <c r="AT103" s="146" t="s">
        <v>108</v>
      </c>
      <c r="AU103" s="146" t="s">
        <v>42</v>
      </c>
      <c r="AV103" s="147">
        <f>ROUND(IF(AU103="základní",AG103*L34,IF(AU103="snížená",AG103*L35,0)), 2)</f>
        <v>0</v>
      </c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V103" s="17" t="s">
        <v>111</v>
      </c>
      <c r="BY103" s="148">
        <f>IF(AU103="základní",AV103,0)</f>
        <v>0</v>
      </c>
      <c r="BZ103" s="148">
        <f>IF(AU103="snížená",AV103,0)</f>
        <v>0</v>
      </c>
      <c r="CA103" s="148">
        <v>0</v>
      </c>
      <c r="CB103" s="148">
        <v>0</v>
      </c>
      <c r="CC103" s="148">
        <v>0</v>
      </c>
      <c r="CD103" s="148">
        <f>IF(AU103="základní",AG103,0)</f>
        <v>0</v>
      </c>
      <c r="CE103" s="148">
        <f>IF(AU103="snížená",AG103,0)</f>
        <v>0</v>
      </c>
      <c r="CF103" s="148">
        <f>IF(AU103="zákl. přenesená",AG103,0)</f>
        <v>0</v>
      </c>
      <c r="CG103" s="148">
        <f>IF(AU103="sníž. přenesená",AG103,0)</f>
        <v>0</v>
      </c>
      <c r="CH103" s="148">
        <f>IF(AU103="nulová",AG103,0)</f>
        <v>0</v>
      </c>
      <c r="CI103" s="17">
        <f>IF(AU103="základní",1,IF(AU103="snížená",2,IF(AU103="zákl. přenesená",4,IF(AU103="sníž. přenesená",5,3))))</f>
        <v>1</v>
      </c>
      <c r="CJ103" s="17">
        <f>IF(AT103="stavební čast",1,IF(AT103="investiční čast",2,3))</f>
        <v>1</v>
      </c>
      <c r="CK103" s="17" t="str">
        <f>IF(D103="Vyplň vlastní","","x")</f>
        <v/>
      </c>
    </row>
    <row r="104" s="2" customFormat="1" ht="19.92" customHeight="1">
      <c r="A104" s="42"/>
      <c r="B104" s="43"/>
      <c r="C104" s="44"/>
      <c r="D104" s="149" t="s">
        <v>110</v>
      </c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44"/>
      <c r="AD104" s="44"/>
      <c r="AE104" s="44"/>
      <c r="AF104" s="44"/>
      <c r="AG104" s="143">
        <f>ROUND(AG94 * AS104, 2)</f>
        <v>0</v>
      </c>
      <c r="AH104" s="144"/>
      <c r="AI104" s="144"/>
      <c r="AJ104" s="144"/>
      <c r="AK104" s="144"/>
      <c r="AL104" s="144"/>
      <c r="AM104" s="144"/>
      <c r="AN104" s="144">
        <f>ROUND(AG104 + AV104, 2)</f>
        <v>0</v>
      </c>
      <c r="AO104" s="144"/>
      <c r="AP104" s="144"/>
      <c r="AQ104" s="44"/>
      <c r="AR104" s="45"/>
      <c r="AS104" s="145">
        <v>0</v>
      </c>
      <c r="AT104" s="146" t="s">
        <v>108</v>
      </c>
      <c r="AU104" s="146" t="s">
        <v>42</v>
      </c>
      <c r="AV104" s="147">
        <f>ROUND(IF(AU104="základní",AG104*L34,IF(AU104="snížená",AG104*L35,0)), 2)</f>
        <v>0</v>
      </c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V104" s="17" t="s">
        <v>111</v>
      </c>
      <c r="BY104" s="148">
        <f>IF(AU104="základní",AV104,0)</f>
        <v>0</v>
      </c>
      <c r="BZ104" s="148">
        <f>IF(AU104="snížená",AV104,0)</f>
        <v>0</v>
      </c>
      <c r="CA104" s="148">
        <v>0</v>
      </c>
      <c r="CB104" s="148">
        <v>0</v>
      </c>
      <c r="CC104" s="148">
        <v>0</v>
      </c>
      <c r="CD104" s="148">
        <f>IF(AU104="základní",AG104,0)</f>
        <v>0</v>
      </c>
      <c r="CE104" s="148">
        <f>IF(AU104="snížená",AG104,0)</f>
        <v>0</v>
      </c>
      <c r="CF104" s="148">
        <f>IF(AU104="zákl. přenesená",AG104,0)</f>
        <v>0</v>
      </c>
      <c r="CG104" s="148">
        <f>IF(AU104="sníž. přenesená",AG104,0)</f>
        <v>0</v>
      </c>
      <c r="CH104" s="148">
        <f>IF(AU104="nulová",AG104,0)</f>
        <v>0</v>
      </c>
      <c r="CI104" s="17">
        <f>IF(AU104="základní",1,IF(AU104="snížená",2,IF(AU104="zákl. přenesená",4,IF(AU104="sníž. přenesená",5,3))))</f>
        <v>1</v>
      </c>
      <c r="CJ104" s="17">
        <f>IF(AT104="stavební čast",1,IF(AT104="investiční čast",2,3))</f>
        <v>1</v>
      </c>
      <c r="CK104" s="17" t="str">
        <f>IF(D104="Vyplň vlastní","","x")</f>
        <v/>
      </c>
    </row>
    <row r="105" s="2" customFormat="1" ht="19.92" customHeight="1">
      <c r="A105" s="42"/>
      <c r="B105" s="43"/>
      <c r="C105" s="44"/>
      <c r="D105" s="149" t="s">
        <v>110</v>
      </c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44"/>
      <c r="AD105" s="44"/>
      <c r="AE105" s="44"/>
      <c r="AF105" s="44"/>
      <c r="AG105" s="143">
        <f>ROUND(AG94 * AS105, 2)</f>
        <v>0</v>
      </c>
      <c r="AH105" s="144"/>
      <c r="AI105" s="144"/>
      <c r="AJ105" s="144"/>
      <c r="AK105" s="144"/>
      <c r="AL105" s="144"/>
      <c r="AM105" s="144"/>
      <c r="AN105" s="144">
        <f>ROUND(AG105 + AV105, 2)</f>
        <v>0</v>
      </c>
      <c r="AO105" s="144"/>
      <c r="AP105" s="144"/>
      <c r="AQ105" s="44"/>
      <c r="AR105" s="45"/>
      <c r="AS105" s="150">
        <v>0</v>
      </c>
      <c r="AT105" s="151" t="s">
        <v>108</v>
      </c>
      <c r="AU105" s="151" t="s">
        <v>42</v>
      </c>
      <c r="AV105" s="152">
        <f>ROUND(IF(AU105="základní",AG105*L34,IF(AU105="snížená",AG105*L35,0)), 2)</f>
        <v>0</v>
      </c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V105" s="17" t="s">
        <v>111</v>
      </c>
      <c r="BY105" s="148">
        <f>IF(AU105="základní",AV105,0)</f>
        <v>0</v>
      </c>
      <c r="BZ105" s="148">
        <f>IF(AU105="snížená",AV105,0)</f>
        <v>0</v>
      </c>
      <c r="CA105" s="148">
        <v>0</v>
      </c>
      <c r="CB105" s="148">
        <v>0</v>
      </c>
      <c r="CC105" s="148">
        <v>0</v>
      </c>
      <c r="CD105" s="148">
        <f>IF(AU105="základní",AG105,0)</f>
        <v>0</v>
      </c>
      <c r="CE105" s="148">
        <f>IF(AU105="snížená",AG105,0)</f>
        <v>0</v>
      </c>
      <c r="CF105" s="148">
        <f>IF(AU105="zákl. přenesená",AG105,0)</f>
        <v>0</v>
      </c>
      <c r="CG105" s="148">
        <f>IF(AU105="sníž. přenesená",AG105,0)</f>
        <v>0</v>
      </c>
      <c r="CH105" s="148">
        <f>IF(AU105="nulová",AG105,0)</f>
        <v>0</v>
      </c>
      <c r="CI105" s="17">
        <f>IF(AU105="základní",1,IF(AU105="snížená",2,IF(AU105="zákl. přenesená",4,IF(AU105="sníž. přenesená",5,3))))</f>
        <v>1</v>
      </c>
      <c r="CJ105" s="17">
        <f>IF(AT105="stavební čast",1,IF(AT105="investiční čast",2,3))</f>
        <v>1</v>
      </c>
      <c r="CK105" s="17" t="str">
        <f>IF(D105="Vyplň vlastní","","x")</f>
        <v/>
      </c>
    </row>
    <row r="106" s="2" customFormat="1" ht="10.8" customHeight="1">
      <c r="A106" s="42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5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="2" customFormat="1" ht="30" customHeight="1">
      <c r="A107" s="42"/>
      <c r="B107" s="43"/>
      <c r="C107" s="153" t="s">
        <v>112</v>
      </c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5">
        <f>ROUND(AG94 + AG101, 2)</f>
        <v>0</v>
      </c>
      <c r="AH107" s="155"/>
      <c r="AI107" s="155"/>
      <c r="AJ107" s="155"/>
      <c r="AK107" s="155"/>
      <c r="AL107" s="155"/>
      <c r="AM107" s="155"/>
      <c r="AN107" s="155">
        <f>ROUND(AN94 + AN101, 2)</f>
        <v>0</v>
      </c>
      <c r="AO107" s="155"/>
      <c r="AP107" s="155"/>
      <c r="AQ107" s="154"/>
      <c r="AR107" s="45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="2" customFormat="1" ht="6.96" customHeight="1">
      <c r="A108" s="42"/>
      <c r="B108" s="70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45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</sheetData>
  <sheetProtection sheet="1" formatColumns="0" formatRows="0" objects="1" scenarios="1" spinCount="100000" saltValue="io5fnZTHsYgj/0hwA/ZJD6CDv1WRt0NqVO0y7u/1gT2fRyVv2NThmPMo+/p15opwQzTD+fUwEa0nFObtAgFLpg==" hashValue="OjNRbvRTo4R/0FM0258WFsRlMWIyziLYHL/hlzk/x732yaMVFBIv69vMhttr0BQ/1MuBGY7F65HtMoJ/vXEZaw==" algorithmName="SHA-512" password="CC35"/>
  <mergeCells count="78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6:AM96"/>
    <mergeCell ref="J96:AF96"/>
    <mergeCell ref="D96:H96"/>
    <mergeCell ref="AN96:AP96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D105:AB105"/>
    <mergeCell ref="AG105:AM105"/>
    <mergeCell ref="AN105:AP105"/>
    <mergeCell ref="AG94:AM94"/>
    <mergeCell ref="AN94:AP94"/>
    <mergeCell ref="AG101:AM101"/>
    <mergeCell ref="AN101:AP101"/>
    <mergeCell ref="AG107:AM107"/>
    <mergeCell ref="AN107:AP107"/>
    <mergeCell ref="BG5:BG34"/>
    <mergeCell ref="K5:AJ5"/>
    <mergeCell ref="K6:AJ6"/>
    <mergeCell ref="E14:AJ14"/>
    <mergeCell ref="E23:AN23"/>
    <mergeCell ref="AK26:AO26"/>
    <mergeCell ref="AK27:AO27"/>
    <mergeCell ref="AK28:AO28"/>
    <mergeCell ref="AK29:AO29"/>
    <mergeCell ref="AK31:AO31"/>
    <mergeCell ref="W33:AE33"/>
    <mergeCell ref="L33:P33"/>
    <mergeCell ref="AK33:AO33"/>
    <mergeCell ref="L34:P34"/>
    <mergeCell ref="AK34:AO34"/>
    <mergeCell ref="W34:AE34"/>
    <mergeCell ref="L35:P35"/>
    <mergeCell ref="AK35:AO35"/>
    <mergeCell ref="W35:AE35"/>
    <mergeCell ref="AK36:AO36"/>
    <mergeCell ref="L36:P36"/>
    <mergeCell ref="W36:AE36"/>
    <mergeCell ref="AK37:AO37"/>
    <mergeCell ref="W37:AE37"/>
    <mergeCell ref="L37:P37"/>
    <mergeCell ref="W38:AE38"/>
    <mergeCell ref="AK38:AO38"/>
    <mergeCell ref="L38:P38"/>
    <mergeCell ref="AK40:AO40"/>
    <mergeCell ref="X40:AB40"/>
    <mergeCell ref="AR2:BG2"/>
  </mergeCells>
  <dataValidations count="2">
    <dataValidation type="list" allowBlank="1" showInputMessage="1" showErrorMessage="1" error="Povoleny jsou hodnoty základní, snížená, zákl. přenesená, sníž. přenesená, nulová." sqref="AU101:AU10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1:AT105">
      <formula1>"stavební čast, technologická čast, investiční čast"</formula1>
    </dataValidation>
  </dataValidations>
  <hyperlinks>
    <hyperlink ref="A95" location="'SO01 - Nástupištní hrana'!C2" display="/"/>
    <hyperlink ref="A96" location="'SO02 - Úprava komunikace'!C2" display="/"/>
    <hyperlink ref="A97" location="'SO03 - Úprava chodníku'!C2" display="/"/>
    <hyperlink ref="A98" location="'VRN - Vedlejší rozpočtové...'!C2" display="/"/>
    <hyperlink ref="A99" location="'DIO - Dopravně inženýrsk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88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20"/>
      <c r="AT3" s="17" t="s">
        <v>89</v>
      </c>
    </row>
    <row r="4" s="1" customFormat="1" ht="24.96" customHeight="1">
      <c r="B4" s="20"/>
      <c r="D4" s="158" t="s">
        <v>113</v>
      </c>
      <c r="M4" s="20"/>
      <c r="N4" s="159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60" t="s">
        <v>17</v>
      </c>
      <c r="M6" s="20"/>
    </row>
    <row r="7" s="1" customFormat="1" ht="16.5" customHeight="1">
      <c r="B7" s="20"/>
      <c r="E7" s="161" t="str">
        <f>'Rekapitulace stavby'!K6</f>
        <v>PD - Rekonstrukce tramvajových nástupišť Kunčičky - Kostel</v>
      </c>
      <c r="F7" s="160"/>
      <c r="G7" s="160"/>
      <c r="H7" s="160"/>
      <c r="M7" s="20"/>
    </row>
    <row r="8" s="2" customFormat="1" ht="12" customHeight="1">
      <c r="A8" s="42"/>
      <c r="B8" s="45"/>
      <c r="C8" s="42"/>
      <c r="D8" s="160" t="s">
        <v>114</v>
      </c>
      <c r="E8" s="42"/>
      <c r="F8" s="42"/>
      <c r="G8" s="42"/>
      <c r="H8" s="42"/>
      <c r="I8" s="42"/>
      <c r="J8" s="42"/>
      <c r="K8" s="42"/>
      <c r="L8" s="42"/>
      <c r="M8" s="67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5"/>
      <c r="C9" s="42"/>
      <c r="D9" s="42"/>
      <c r="E9" s="162" t="s">
        <v>115</v>
      </c>
      <c r="F9" s="42"/>
      <c r="G9" s="42"/>
      <c r="H9" s="42"/>
      <c r="I9" s="42"/>
      <c r="J9" s="42"/>
      <c r="K9" s="42"/>
      <c r="L9" s="42"/>
      <c r="M9" s="67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67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5"/>
      <c r="C11" s="42"/>
      <c r="D11" s="160" t="s">
        <v>19</v>
      </c>
      <c r="E11" s="42"/>
      <c r="F11" s="163" t="s">
        <v>1</v>
      </c>
      <c r="G11" s="42"/>
      <c r="H11" s="42"/>
      <c r="I11" s="160" t="s">
        <v>20</v>
      </c>
      <c r="J11" s="163" t="s">
        <v>1</v>
      </c>
      <c r="K11" s="42"/>
      <c r="L11" s="42"/>
      <c r="M11" s="67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5"/>
      <c r="C12" s="42"/>
      <c r="D12" s="160" t="s">
        <v>21</v>
      </c>
      <c r="E12" s="42"/>
      <c r="F12" s="163" t="s">
        <v>22</v>
      </c>
      <c r="G12" s="42"/>
      <c r="H12" s="42"/>
      <c r="I12" s="160" t="s">
        <v>23</v>
      </c>
      <c r="J12" s="164" t="str">
        <f>'Rekapitulace stavby'!AN8</f>
        <v>15. 4. 2024</v>
      </c>
      <c r="K12" s="42"/>
      <c r="L12" s="42"/>
      <c r="M12" s="67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5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67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5"/>
      <c r="C14" s="42"/>
      <c r="D14" s="160" t="s">
        <v>25</v>
      </c>
      <c r="E14" s="42"/>
      <c r="F14" s="42"/>
      <c r="G14" s="42"/>
      <c r="H14" s="42"/>
      <c r="I14" s="160" t="s">
        <v>26</v>
      </c>
      <c r="J14" s="163" t="str">
        <f>IF('Rekapitulace stavby'!AN10="","",'Rekapitulace stavby'!AN10)</f>
        <v/>
      </c>
      <c r="K14" s="42"/>
      <c r="L14" s="42"/>
      <c r="M14" s="67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5"/>
      <c r="C15" s="42"/>
      <c r="D15" s="42"/>
      <c r="E15" s="163" t="str">
        <f>IF('Rekapitulace stavby'!E11="","",'Rekapitulace stavby'!E11)</f>
        <v xml:space="preserve"> </v>
      </c>
      <c r="F15" s="42"/>
      <c r="G15" s="42"/>
      <c r="H15" s="42"/>
      <c r="I15" s="160" t="s">
        <v>27</v>
      </c>
      <c r="J15" s="163" t="str">
        <f>IF('Rekapitulace stavby'!AN11="","",'Rekapitulace stavby'!AN11)</f>
        <v/>
      </c>
      <c r="K15" s="42"/>
      <c r="L15" s="42"/>
      <c r="M15" s="67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5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67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5"/>
      <c r="C17" s="42"/>
      <c r="D17" s="160" t="s">
        <v>28</v>
      </c>
      <c r="E17" s="42"/>
      <c r="F17" s="42"/>
      <c r="G17" s="42"/>
      <c r="H17" s="42"/>
      <c r="I17" s="160" t="s">
        <v>26</v>
      </c>
      <c r="J17" s="33" t="str">
        <f>'Rekapitulace stavby'!AN13</f>
        <v>Vyplň údaj</v>
      </c>
      <c r="K17" s="42"/>
      <c r="L17" s="42"/>
      <c r="M17" s="67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5"/>
      <c r="C18" s="42"/>
      <c r="D18" s="42"/>
      <c r="E18" s="33" t="str">
        <f>'Rekapitulace stavby'!E14</f>
        <v>Vyplň údaj</v>
      </c>
      <c r="F18" s="163"/>
      <c r="G18" s="163"/>
      <c r="H18" s="163"/>
      <c r="I18" s="160" t="s">
        <v>27</v>
      </c>
      <c r="J18" s="33" t="str">
        <f>'Rekapitulace stavby'!AN14</f>
        <v>Vyplň údaj</v>
      </c>
      <c r="K18" s="42"/>
      <c r="L18" s="42"/>
      <c r="M18" s="67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67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5"/>
      <c r="C20" s="42"/>
      <c r="D20" s="160" t="s">
        <v>30</v>
      </c>
      <c r="E20" s="42"/>
      <c r="F20" s="42"/>
      <c r="G20" s="42"/>
      <c r="H20" s="42"/>
      <c r="I20" s="160" t="s">
        <v>26</v>
      </c>
      <c r="J20" s="163" t="str">
        <f>IF('Rekapitulace stavby'!AN16="","",'Rekapitulace stavby'!AN16)</f>
        <v/>
      </c>
      <c r="K20" s="42"/>
      <c r="L20" s="42"/>
      <c r="M20" s="67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5"/>
      <c r="C21" s="42"/>
      <c r="D21" s="42"/>
      <c r="E21" s="163" t="str">
        <f>IF('Rekapitulace stavby'!E17="","",'Rekapitulace stavby'!E17)</f>
        <v xml:space="preserve"> </v>
      </c>
      <c r="F21" s="42"/>
      <c r="G21" s="42"/>
      <c r="H21" s="42"/>
      <c r="I21" s="160" t="s">
        <v>27</v>
      </c>
      <c r="J21" s="163" t="str">
        <f>IF('Rekapitulace stavby'!AN17="","",'Rekapitulace stavby'!AN17)</f>
        <v/>
      </c>
      <c r="K21" s="42"/>
      <c r="L21" s="42"/>
      <c r="M21" s="67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67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5"/>
      <c r="C23" s="42"/>
      <c r="D23" s="160" t="s">
        <v>31</v>
      </c>
      <c r="E23" s="42"/>
      <c r="F23" s="42"/>
      <c r="G23" s="42"/>
      <c r="H23" s="42"/>
      <c r="I23" s="160" t="s">
        <v>26</v>
      </c>
      <c r="J23" s="163" t="str">
        <f>IF('Rekapitulace stavby'!AN19="","",'Rekapitulace stavby'!AN19)</f>
        <v/>
      </c>
      <c r="K23" s="42"/>
      <c r="L23" s="42"/>
      <c r="M23" s="67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5"/>
      <c r="C24" s="42"/>
      <c r="D24" s="42"/>
      <c r="E24" s="163" t="str">
        <f>IF('Rekapitulace stavby'!E20="","",'Rekapitulace stavby'!E20)</f>
        <v xml:space="preserve"> </v>
      </c>
      <c r="F24" s="42"/>
      <c r="G24" s="42"/>
      <c r="H24" s="42"/>
      <c r="I24" s="160" t="s">
        <v>27</v>
      </c>
      <c r="J24" s="163" t="str">
        <f>IF('Rekapitulace stavby'!AN20="","",'Rekapitulace stavby'!AN20)</f>
        <v/>
      </c>
      <c r="K24" s="42"/>
      <c r="L24" s="42"/>
      <c r="M24" s="67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67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5"/>
      <c r="C26" s="42"/>
      <c r="D26" s="160" t="s">
        <v>32</v>
      </c>
      <c r="E26" s="42"/>
      <c r="F26" s="42"/>
      <c r="G26" s="42"/>
      <c r="H26" s="42"/>
      <c r="I26" s="42"/>
      <c r="J26" s="42"/>
      <c r="K26" s="42"/>
      <c r="L26" s="42"/>
      <c r="M26" s="67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5"/>
      <c r="M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42"/>
      <c r="B28" s="4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67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5"/>
      <c r="C29" s="42"/>
      <c r="D29" s="169"/>
      <c r="E29" s="169"/>
      <c r="F29" s="169"/>
      <c r="G29" s="169"/>
      <c r="H29" s="169"/>
      <c r="I29" s="169"/>
      <c r="J29" s="169"/>
      <c r="K29" s="169"/>
      <c r="L29" s="169"/>
      <c r="M29" s="67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14.4" customHeight="1">
      <c r="A30" s="42"/>
      <c r="B30" s="45"/>
      <c r="C30" s="42"/>
      <c r="D30" s="163" t="s">
        <v>116</v>
      </c>
      <c r="E30" s="42"/>
      <c r="F30" s="42"/>
      <c r="G30" s="42"/>
      <c r="H30" s="42"/>
      <c r="I30" s="42"/>
      <c r="J30" s="42"/>
      <c r="K30" s="170">
        <f>K96</f>
        <v>0</v>
      </c>
      <c r="L30" s="42"/>
      <c r="M30" s="67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>
      <c r="A31" s="42"/>
      <c r="B31" s="45"/>
      <c r="C31" s="42"/>
      <c r="D31" s="42"/>
      <c r="E31" s="160" t="s">
        <v>34</v>
      </c>
      <c r="F31" s="42"/>
      <c r="G31" s="42"/>
      <c r="H31" s="42"/>
      <c r="I31" s="42"/>
      <c r="J31" s="42"/>
      <c r="K31" s="171">
        <f>I96</f>
        <v>0</v>
      </c>
      <c r="L31" s="42"/>
      <c r="M31" s="67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>
      <c r="A32" s="42"/>
      <c r="B32" s="45"/>
      <c r="C32" s="42"/>
      <c r="D32" s="42"/>
      <c r="E32" s="160" t="s">
        <v>35</v>
      </c>
      <c r="F32" s="42"/>
      <c r="G32" s="42"/>
      <c r="H32" s="42"/>
      <c r="I32" s="42"/>
      <c r="J32" s="42"/>
      <c r="K32" s="171">
        <f>J96</f>
        <v>0</v>
      </c>
      <c r="L32" s="42"/>
      <c r="M32" s="67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5"/>
      <c r="C33" s="42"/>
      <c r="D33" s="172" t="s">
        <v>107</v>
      </c>
      <c r="E33" s="42"/>
      <c r="F33" s="42"/>
      <c r="G33" s="42"/>
      <c r="H33" s="42"/>
      <c r="I33" s="42"/>
      <c r="J33" s="42"/>
      <c r="K33" s="170">
        <f>K102</f>
        <v>0</v>
      </c>
      <c r="L33" s="42"/>
      <c r="M33" s="67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25.44" customHeight="1">
      <c r="A34" s="42"/>
      <c r="B34" s="45"/>
      <c r="C34" s="42"/>
      <c r="D34" s="173" t="s">
        <v>37</v>
      </c>
      <c r="E34" s="42"/>
      <c r="F34" s="42"/>
      <c r="G34" s="42"/>
      <c r="H34" s="42"/>
      <c r="I34" s="42"/>
      <c r="J34" s="42"/>
      <c r="K34" s="174">
        <f>ROUND(K30 + K33, 2)</f>
        <v>0</v>
      </c>
      <c r="L34" s="42"/>
      <c r="M34" s="67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6.96" customHeight="1">
      <c r="A35" s="42"/>
      <c r="B35" s="45"/>
      <c r="C35" s="42"/>
      <c r="D35" s="169"/>
      <c r="E35" s="169"/>
      <c r="F35" s="169"/>
      <c r="G35" s="169"/>
      <c r="H35" s="169"/>
      <c r="I35" s="169"/>
      <c r="J35" s="169"/>
      <c r="K35" s="169"/>
      <c r="L35" s="169"/>
      <c r="M35" s="67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5"/>
      <c r="C36" s="42"/>
      <c r="D36" s="42"/>
      <c r="E36" s="42"/>
      <c r="F36" s="175" t="s">
        <v>39</v>
      </c>
      <c r="G36" s="42"/>
      <c r="H36" s="42"/>
      <c r="I36" s="175" t="s">
        <v>38</v>
      </c>
      <c r="J36" s="42"/>
      <c r="K36" s="175" t="s">
        <v>40</v>
      </c>
      <c r="L36" s="42"/>
      <c r="M36" s="67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="2" customFormat="1" ht="14.4" customHeight="1">
      <c r="A37" s="42"/>
      <c r="B37" s="45"/>
      <c r="C37" s="42"/>
      <c r="D37" s="176" t="s">
        <v>41</v>
      </c>
      <c r="E37" s="160" t="s">
        <v>42</v>
      </c>
      <c r="F37" s="171">
        <f>ROUND((SUM(BE102:BE109) + SUM(BE129:BE141)),  2)</f>
        <v>0</v>
      </c>
      <c r="G37" s="42"/>
      <c r="H37" s="42"/>
      <c r="I37" s="177">
        <v>0.20999999999999999</v>
      </c>
      <c r="J37" s="42"/>
      <c r="K37" s="171">
        <f>ROUND(((SUM(BE102:BE109) + SUM(BE129:BE141))*I37),  2)</f>
        <v>0</v>
      </c>
      <c r="L37" s="42"/>
      <c r="M37" s="67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14.4" customHeight="1">
      <c r="A38" s="42"/>
      <c r="B38" s="45"/>
      <c r="C38" s="42"/>
      <c r="D38" s="42"/>
      <c r="E38" s="160" t="s">
        <v>43</v>
      </c>
      <c r="F38" s="171">
        <f>ROUND((SUM(BF102:BF109) + SUM(BF129:BF141)),  2)</f>
        <v>0</v>
      </c>
      <c r="G38" s="42"/>
      <c r="H38" s="42"/>
      <c r="I38" s="177">
        <v>0.14999999999999999</v>
      </c>
      <c r="J38" s="42"/>
      <c r="K38" s="171">
        <f>ROUND(((SUM(BF102:BF109) + SUM(BF129:BF141))*I38),  2)</f>
        <v>0</v>
      </c>
      <c r="L38" s="42"/>
      <c r="M38" s="67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5"/>
      <c r="C39" s="42"/>
      <c r="D39" s="42"/>
      <c r="E39" s="160" t="s">
        <v>44</v>
      </c>
      <c r="F39" s="171">
        <f>ROUND((SUM(BG102:BG109) + SUM(BG129:BG141)),  2)</f>
        <v>0</v>
      </c>
      <c r="G39" s="42"/>
      <c r="H39" s="42"/>
      <c r="I39" s="177">
        <v>0.20999999999999999</v>
      </c>
      <c r="J39" s="42"/>
      <c r="K39" s="171">
        <f>0</f>
        <v>0</v>
      </c>
      <c r="L39" s="42"/>
      <c r="M39" s="67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hidden="1" s="2" customFormat="1" ht="14.4" customHeight="1">
      <c r="A40" s="42"/>
      <c r="B40" s="45"/>
      <c r="C40" s="42"/>
      <c r="D40" s="42"/>
      <c r="E40" s="160" t="s">
        <v>45</v>
      </c>
      <c r="F40" s="171">
        <f>ROUND((SUM(BH102:BH109) + SUM(BH129:BH141)),  2)</f>
        <v>0</v>
      </c>
      <c r="G40" s="42"/>
      <c r="H40" s="42"/>
      <c r="I40" s="177">
        <v>0.14999999999999999</v>
      </c>
      <c r="J40" s="42"/>
      <c r="K40" s="171">
        <f>0</f>
        <v>0</v>
      </c>
      <c r="L40" s="42"/>
      <c r="M40" s="67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hidden="1" s="2" customFormat="1" ht="14.4" customHeight="1">
      <c r="A41" s="42"/>
      <c r="B41" s="45"/>
      <c r="C41" s="42"/>
      <c r="D41" s="42"/>
      <c r="E41" s="160" t="s">
        <v>46</v>
      </c>
      <c r="F41" s="171">
        <f>ROUND((SUM(BI102:BI109) + SUM(BI129:BI141)),  2)</f>
        <v>0</v>
      </c>
      <c r="G41" s="42"/>
      <c r="H41" s="42"/>
      <c r="I41" s="177">
        <v>0</v>
      </c>
      <c r="J41" s="42"/>
      <c r="K41" s="171">
        <f>0</f>
        <v>0</v>
      </c>
      <c r="L41" s="42"/>
      <c r="M41" s="67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6.96" customHeight="1">
      <c r="A42" s="42"/>
      <c r="B42" s="4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67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="2" customFormat="1" ht="25.44" customHeight="1">
      <c r="A43" s="42"/>
      <c r="B43" s="45"/>
      <c r="C43" s="178"/>
      <c r="D43" s="179" t="s">
        <v>47</v>
      </c>
      <c r="E43" s="180"/>
      <c r="F43" s="180"/>
      <c r="G43" s="181" t="s">
        <v>48</v>
      </c>
      <c r="H43" s="182" t="s">
        <v>49</v>
      </c>
      <c r="I43" s="180"/>
      <c r="J43" s="180"/>
      <c r="K43" s="183">
        <f>SUM(K34:K41)</f>
        <v>0</v>
      </c>
      <c r="L43" s="184"/>
      <c r="M43" s="67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="2" customFormat="1" ht="14.4" customHeight="1">
      <c r="A44" s="42"/>
      <c r="B44" s="4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67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7"/>
      <c r="D50" s="185" t="s">
        <v>50</v>
      </c>
      <c r="E50" s="186"/>
      <c r="F50" s="186"/>
      <c r="G50" s="185" t="s">
        <v>51</v>
      </c>
      <c r="H50" s="186"/>
      <c r="I50" s="186"/>
      <c r="J50" s="186"/>
      <c r="K50" s="186"/>
      <c r="L50" s="186"/>
      <c r="M50" s="67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42"/>
      <c r="B61" s="45"/>
      <c r="C61" s="42"/>
      <c r="D61" s="187" t="s">
        <v>52</v>
      </c>
      <c r="E61" s="188"/>
      <c r="F61" s="189" t="s">
        <v>53</v>
      </c>
      <c r="G61" s="187" t="s">
        <v>52</v>
      </c>
      <c r="H61" s="188"/>
      <c r="I61" s="188"/>
      <c r="J61" s="190" t="s">
        <v>53</v>
      </c>
      <c r="K61" s="188"/>
      <c r="L61" s="188"/>
      <c r="M61" s="67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42"/>
      <c r="B65" s="45"/>
      <c r="C65" s="42"/>
      <c r="D65" s="185" t="s">
        <v>54</v>
      </c>
      <c r="E65" s="191"/>
      <c r="F65" s="191"/>
      <c r="G65" s="185" t="s">
        <v>55</v>
      </c>
      <c r="H65" s="191"/>
      <c r="I65" s="191"/>
      <c r="J65" s="191"/>
      <c r="K65" s="191"/>
      <c r="L65" s="191"/>
      <c r="M65" s="67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42"/>
      <c r="B76" s="45"/>
      <c r="C76" s="42"/>
      <c r="D76" s="187" t="s">
        <v>52</v>
      </c>
      <c r="E76" s="188"/>
      <c r="F76" s="189" t="s">
        <v>53</v>
      </c>
      <c r="G76" s="187" t="s">
        <v>52</v>
      </c>
      <c r="H76" s="188"/>
      <c r="I76" s="188"/>
      <c r="J76" s="190" t="s">
        <v>53</v>
      </c>
      <c r="K76" s="188"/>
      <c r="L76" s="188"/>
      <c r="M76" s="67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4.4" customHeight="1">
      <c r="A77" s="42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67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81" s="2" customFormat="1" ht="6.96" customHeight="1">
      <c r="A81" s="42"/>
      <c r="B81" s="194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67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4.96" customHeight="1">
      <c r="A82" s="42"/>
      <c r="B82" s="43"/>
      <c r="C82" s="23" t="s">
        <v>117</v>
      </c>
      <c r="D82" s="44"/>
      <c r="E82" s="44"/>
      <c r="F82" s="44"/>
      <c r="G82" s="44"/>
      <c r="H82" s="44"/>
      <c r="I82" s="44"/>
      <c r="J82" s="44"/>
      <c r="K82" s="44"/>
      <c r="L82" s="44"/>
      <c r="M82" s="67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67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2" t="s">
        <v>17</v>
      </c>
      <c r="D84" s="44"/>
      <c r="E84" s="44"/>
      <c r="F84" s="44"/>
      <c r="G84" s="44"/>
      <c r="H84" s="44"/>
      <c r="I84" s="44"/>
      <c r="J84" s="44"/>
      <c r="K84" s="44"/>
      <c r="L84" s="44"/>
      <c r="M84" s="67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196" t="str">
        <f>E7</f>
        <v>PD - Rekonstrukce tramvajových nástupišť Kunčičky - Kostel</v>
      </c>
      <c r="F85" s="32"/>
      <c r="G85" s="32"/>
      <c r="H85" s="32"/>
      <c r="I85" s="44"/>
      <c r="J85" s="44"/>
      <c r="K85" s="44"/>
      <c r="L85" s="44"/>
      <c r="M85" s="67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2" t="s">
        <v>114</v>
      </c>
      <c r="D86" s="44"/>
      <c r="E86" s="44"/>
      <c r="F86" s="44"/>
      <c r="G86" s="44"/>
      <c r="H86" s="44"/>
      <c r="I86" s="44"/>
      <c r="J86" s="44"/>
      <c r="K86" s="44"/>
      <c r="L86" s="44"/>
      <c r="M86" s="67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80" t="str">
        <f>E9</f>
        <v>SO01 - Nástupištní hrana</v>
      </c>
      <c r="F87" s="44"/>
      <c r="G87" s="44"/>
      <c r="H87" s="44"/>
      <c r="I87" s="44"/>
      <c r="J87" s="44"/>
      <c r="K87" s="44"/>
      <c r="L87" s="44"/>
      <c r="M87" s="67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67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2" t="s">
        <v>21</v>
      </c>
      <c r="D89" s="44"/>
      <c r="E89" s="44"/>
      <c r="F89" s="27" t="str">
        <f>F12</f>
        <v xml:space="preserve"> </v>
      </c>
      <c r="G89" s="44"/>
      <c r="H89" s="44"/>
      <c r="I89" s="32" t="s">
        <v>23</v>
      </c>
      <c r="J89" s="83" t="str">
        <f>IF(J12="","",J12)</f>
        <v>15. 4. 2024</v>
      </c>
      <c r="K89" s="44"/>
      <c r="L89" s="44"/>
      <c r="M89" s="67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67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5.15" customHeight="1">
      <c r="A91" s="42"/>
      <c r="B91" s="43"/>
      <c r="C91" s="32" t="s">
        <v>25</v>
      </c>
      <c r="D91" s="44"/>
      <c r="E91" s="44"/>
      <c r="F91" s="27" t="str">
        <f>E15</f>
        <v xml:space="preserve"> </v>
      </c>
      <c r="G91" s="44"/>
      <c r="H91" s="44"/>
      <c r="I91" s="32" t="s">
        <v>30</v>
      </c>
      <c r="J91" s="36" t="str">
        <f>E21</f>
        <v xml:space="preserve"> </v>
      </c>
      <c r="K91" s="44"/>
      <c r="L91" s="44"/>
      <c r="M91" s="67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5.15" customHeight="1">
      <c r="A92" s="42"/>
      <c r="B92" s="43"/>
      <c r="C92" s="32" t="s">
        <v>28</v>
      </c>
      <c r="D92" s="44"/>
      <c r="E92" s="44"/>
      <c r="F92" s="27" t="str">
        <f>IF(E18="","",E18)</f>
        <v>Vyplň údaj</v>
      </c>
      <c r="G92" s="44"/>
      <c r="H92" s="44"/>
      <c r="I92" s="32" t="s">
        <v>31</v>
      </c>
      <c r="J92" s="36" t="str">
        <f>E24</f>
        <v xml:space="preserve"> </v>
      </c>
      <c r="K92" s="44"/>
      <c r="L92" s="44"/>
      <c r="M92" s="67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0.32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67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29.28" customHeight="1">
      <c r="A94" s="42"/>
      <c r="B94" s="43"/>
      <c r="C94" s="197" t="s">
        <v>118</v>
      </c>
      <c r="D94" s="154"/>
      <c r="E94" s="154"/>
      <c r="F94" s="154"/>
      <c r="G94" s="154"/>
      <c r="H94" s="154"/>
      <c r="I94" s="198" t="s">
        <v>119</v>
      </c>
      <c r="J94" s="198" t="s">
        <v>120</v>
      </c>
      <c r="K94" s="198" t="s">
        <v>121</v>
      </c>
      <c r="L94" s="154"/>
      <c r="M94" s="67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0.32" customHeight="1">
      <c r="A95" s="42"/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67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22.8" customHeight="1">
      <c r="A96" s="42"/>
      <c r="B96" s="43"/>
      <c r="C96" s="199" t="s">
        <v>122</v>
      </c>
      <c r="D96" s="44"/>
      <c r="E96" s="44"/>
      <c r="F96" s="44"/>
      <c r="G96" s="44"/>
      <c r="H96" s="44"/>
      <c r="I96" s="114">
        <f>Q129</f>
        <v>0</v>
      </c>
      <c r="J96" s="114">
        <f>R129</f>
        <v>0</v>
      </c>
      <c r="K96" s="114">
        <f>K129</f>
        <v>0</v>
      </c>
      <c r="L96" s="44"/>
      <c r="M96" s="67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U96" s="17" t="s">
        <v>123</v>
      </c>
    </row>
    <row r="97" s="9" customFormat="1" ht="24.96" customHeight="1">
      <c r="A97" s="9"/>
      <c r="B97" s="200"/>
      <c r="C97" s="201"/>
      <c r="D97" s="202" t="s">
        <v>124</v>
      </c>
      <c r="E97" s="203"/>
      <c r="F97" s="203"/>
      <c r="G97" s="203"/>
      <c r="H97" s="203"/>
      <c r="I97" s="204">
        <f>Q130</f>
        <v>0</v>
      </c>
      <c r="J97" s="204">
        <f>R130</f>
        <v>0</v>
      </c>
      <c r="K97" s="204">
        <f>K130</f>
        <v>0</v>
      </c>
      <c r="L97" s="201"/>
      <c r="M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207"/>
      <c r="D98" s="208" t="s">
        <v>125</v>
      </c>
      <c r="E98" s="209"/>
      <c r="F98" s="209"/>
      <c r="G98" s="209"/>
      <c r="H98" s="209"/>
      <c r="I98" s="210">
        <f>Q131</f>
        <v>0</v>
      </c>
      <c r="J98" s="210">
        <f>R131</f>
        <v>0</v>
      </c>
      <c r="K98" s="210">
        <f>K131</f>
        <v>0</v>
      </c>
      <c r="L98" s="207"/>
      <c r="M98" s="21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6"/>
      <c r="C99" s="207"/>
      <c r="D99" s="208" t="s">
        <v>126</v>
      </c>
      <c r="E99" s="209"/>
      <c r="F99" s="209"/>
      <c r="G99" s="209"/>
      <c r="H99" s="209"/>
      <c r="I99" s="210">
        <f>Q138</f>
        <v>0</v>
      </c>
      <c r="J99" s="210">
        <f>R138</f>
        <v>0</v>
      </c>
      <c r="K99" s="210">
        <f>K138</f>
        <v>0</v>
      </c>
      <c r="L99" s="207"/>
      <c r="M99" s="21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42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67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="2" customFormat="1" ht="6.96" customHeight="1">
      <c r="A101" s="42"/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67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="2" customFormat="1" ht="29.28" customHeight="1">
      <c r="A102" s="42"/>
      <c r="B102" s="43"/>
      <c r="C102" s="199" t="s">
        <v>127</v>
      </c>
      <c r="D102" s="44"/>
      <c r="E102" s="44"/>
      <c r="F102" s="44"/>
      <c r="G102" s="44"/>
      <c r="H102" s="44"/>
      <c r="I102" s="44"/>
      <c r="J102" s="44"/>
      <c r="K102" s="212">
        <f>ROUND(K103 + K104 + K105 + K106 + K107 + K108,2)</f>
        <v>0</v>
      </c>
      <c r="L102" s="44"/>
      <c r="M102" s="67"/>
      <c r="O102" s="213" t="s">
        <v>41</v>
      </c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="2" customFormat="1" ht="18" customHeight="1">
      <c r="A103" s="42"/>
      <c r="B103" s="43"/>
      <c r="C103" s="44"/>
      <c r="D103" s="149" t="s">
        <v>128</v>
      </c>
      <c r="E103" s="142"/>
      <c r="F103" s="142"/>
      <c r="G103" s="44"/>
      <c r="H103" s="44"/>
      <c r="I103" s="44"/>
      <c r="J103" s="44"/>
      <c r="K103" s="143">
        <v>0</v>
      </c>
      <c r="L103" s="44"/>
      <c r="M103" s="214"/>
      <c r="N103" s="215"/>
      <c r="O103" s="216" t="s">
        <v>42</v>
      </c>
      <c r="P103" s="215"/>
      <c r="Q103" s="215"/>
      <c r="R103" s="215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8" t="s">
        <v>96</v>
      </c>
      <c r="AZ103" s="215"/>
      <c r="BA103" s="215"/>
      <c r="BB103" s="215"/>
      <c r="BC103" s="215"/>
      <c r="BD103" s="215"/>
      <c r="BE103" s="219">
        <f>IF(O103="základní",K103,0)</f>
        <v>0</v>
      </c>
      <c r="BF103" s="219">
        <f>IF(O103="snížená",K103,0)</f>
        <v>0</v>
      </c>
      <c r="BG103" s="219">
        <f>IF(O103="zákl. přenesená",K103,0)</f>
        <v>0</v>
      </c>
      <c r="BH103" s="219">
        <f>IF(O103="sníž. přenesená",K103,0)</f>
        <v>0</v>
      </c>
      <c r="BI103" s="219">
        <f>IF(O103="nulová",K103,0)</f>
        <v>0</v>
      </c>
      <c r="BJ103" s="218" t="s">
        <v>87</v>
      </c>
      <c r="BK103" s="215"/>
      <c r="BL103" s="215"/>
      <c r="BM103" s="215"/>
    </row>
    <row r="104" s="2" customFormat="1" ht="18" customHeight="1">
      <c r="A104" s="42"/>
      <c r="B104" s="43"/>
      <c r="C104" s="44"/>
      <c r="D104" s="149" t="s">
        <v>129</v>
      </c>
      <c r="E104" s="142"/>
      <c r="F104" s="142"/>
      <c r="G104" s="44"/>
      <c r="H104" s="44"/>
      <c r="I104" s="44"/>
      <c r="J104" s="44"/>
      <c r="K104" s="143">
        <v>0</v>
      </c>
      <c r="L104" s="44"/>
      <c r="M104" s="214"/>
      <c r="N104" s="215"/>
      <c r="O104" s="216" t="s">
        <v>42</v>
      </c>
      <c r="P104" s="215"/>
      <c r="Q104" s="215"/>
      <c r="R104" s="215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8" t="s">
        <v>96</v>
      </c>
      <c r="AZ104" s="215"/>
      <c r="BA104" s="215"/>
      <c r="BB104" s="215"/>
      <c r="BC104" s="215"/>
      <c r="BD104" s="215"/>
      <c r="BE104" s="219">
        <f>IF(O104="základní",K104,0)</f>
        <v>0</v>
      </c>
      <c r="BF104" s="219">
        <f>IF(O104="snížená",K104,0)</f>
        <v>0</v>
      </c>
      <c r="BG104" s="219">
        <f>IF(O104="zákl. přenesená",K104,0)</f>
        <v>0</v>
      </c>
      <c r="BH104" s="219">
        <f>IF(O104="sníž. přenesená",K104,0)</f>
        <v>0</v>
      </c>
      <c r="BI104" s="219">
        <f>IF(O104="nulová",K104,0)</f>
        <v>0</v>
      </c>
      <c r="BJ104" s="218" t="s">
        <v>87</v>
      </c>
      <c r="BK104" s="215"/>
      <c r="BL104" s="215"/>
      <c r="BM104" s="215"/>
    </row>
    <row r="105" s="2" customFormat="1" ht="18" customHeight="1">
      <c r="A105" s="42"/>
      <c r="B105" s="43"/>
      <c r="C105" s="44"/>
      <c r="D105" s="149" t="s">
        <v>130</v>
      </c>
      <c r="E105" s="142"/>
      <c r="F105" s="142"/>
      <c r="G105" s="44"/>
      <c r="H105" s="44"/>
      <c r="I105" s="44"/>
      <c r="J105" s="44"/>
      <c r="K105" s="143">
        <v>0</v>
      </c>
      <c r="L105" s="44"/>
      <c r="M105" s="214"/>
      <c r="N105" s="215"/>
      <c r="O105" s="216" t="s">
        <v>42</v>
      </c>
      <c r="P105" s="215"/>
      <c r="Q105" s="215"/>
      <c r="R105" s="215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8" t="s">
        <v>96</v>
      </c>
      <c r="AZ105" s="215"/>
      <c r="BA105" s="215"/>
      <c r="BB105" s="215"/>
      <c r="BC105" s="215"/>
      <c r="BD105" s="215"/>
      <c r="BE105" s="219">
        <f>IF(O105="základní",K105,0)</f>
        <v>0</v>
      </c>
      <c r="BF105" s="219">
        <f>IF(O105="snížená",K105,0)</f>
        <v>0</v>
      </c>
      <c r="BG105" s="219">
        <f>IF(O105="zákl. přenesená",K105,0)</f>
        <v>0</v>
      </c>
      <c r="BH105" s="219">
        <f>IF(O105="sníž. přenesená",K105,0)</f>
        <v>0</v>
      </c>
      <c r="BI105" s="219">
        <f>IF(O105="nulová",K105,0)</f>
        <v>0</v>
      </c>
      <c r="BJ105" s="218" t="s">
        <v>87</v>
      </c>
      <c r="BK105" s="215"/>
      <c r="BL105" s="215"/>
      <c r="BM105" s="215"/>
    </row>
    <row r="106" s="2" customFormat="1" ht="18" customHeight="1">
      <c r="A106" s="42"/>
      <c r="B106" s="43"/>
      <c r="C106" s="44"/>
      <c r="D106" s="149" t="s">
        <v>131</v>
      </c>
      <c r="E106" s="142"/>
      <c r="F106" s="142"/>
      <c r="G106" s="44"/>
      <c r="H106" s="44"/>
      <c r="I106" s="44"/>
      <c r="J106" s="44"/>
      <c r="K106" s="143">
        <v>0</v>
      </c>
      <c r="L106" s="44"/>
      <c r="M106" s="214"/>
      <c r="N106" s="215"/>
      <c r="O106" s="216" t="s">
        <v>42</v>
      </c>
      <c r="P106" s="215"/>
      <c r="Q106" s="215"/>
      <c r="R106" s="215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8" t="s">
        <v>96</v>
      </c>
      <c r="AZ106" s="215"/>
      <c r="BA106" s="215"/>
      <c r="BB106" s="215"/>
      <c r="BC106" s="215"/>
      <c r="BD106" s="215"/>
      <c r="BE106" s="219">
        <f>IF(O106="základní",K106,0)</f>
        <v>0</v>
      </c>
      <c r="BF106" s="219">
        <f>IF(O106="snížená",K106,0)</f>
        <v>0</v>
      </c>
      <c r="BG106" s="219">
        <f>IF(O106="zákl. přenesená",K106,0)</f>
        <v>0</v>
      </c>
      <c r="BH106" s="219">
        <f>IF(O106="sníž. přenesená",K106,0)</f>
        <v>0</v>
      </c>
      <c r="BI106" s="219">
        <f>IF(O106="nulová",K106,0)</f>
        <v>0</v>
      </c>
      <c r="BJ106" s="218" t="s">
        <v>87</v>
      </c>
      <c r="BK106" s="215"/>
      <c r="BL106" s="215"/>
      <c r="BM106" s="215"/>
    </row>
    <row r="107" s="2" customFormat="1" ht="18" customHeight="1">
      <c r="A107" s="42"/>
      <c r="B107" s="43"/>
      <c r="C107" s="44"/>
      <c r="D107" s="149" t="s">
        <v>132</v>
      </c>
      <c r="E107" s="142"/>
      <c r="F107" s="142"/>
      <c r="G107" s="44"/>
      <c r="H107" s="44"/>
      <c r="I107" s="44"/>
      <c r="J107" s="44"/>
      <c r="K107" s="143">
        <v>0</v>
      </c>
      <c r="L107" s="44"/>
      <c r="M107" s="214"/>
      <c r="N107" s="215"/>
      <c r="O107" s="216" t="s">
        <v>42</v>
      </c>
      <c r="P107" s="215"/>
      <c r="Q107" s="215"/>
      <c r="R107" s="215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8" t="s">
        <v>96</v>
      </c>
      <c r="AZ107" s="215"/>
      <c r="BA107" s="215"/>
      <c r="BB107" s="215"/>
      <c r="BC107" s="215"/>
      <c r="BD107" s="215"/>
      <c r="BE107" s="219">
        <f>IF(O107="základní",K107,0)</f>
        <v>0</v>
      </c>
      <c r="BF107" s="219">
        <f>IF(O107="snížená",K107,0)</f>
        <v>0</v>
      </c>
      <c r="BG107" s="219">
        <f>IF(O107="zákl. přenesená",K107,0)</f>
        <v>0</v>
      </c>
      <c r="BH107" s="219">
        <f>IF(O107="sníž. přenesená",K107,0)</f>
        <v>0</v>
      </c>
      <c r="BI107" s="219">
        <f>IF(O107="nulová",K107,0)</f>
        <v>0</v>
      </c>
      <c r="BJ107" s="218" t="s">
        <v>87</v>
      </c>
      <c r="BK107" s="215"/>
      <c r="BL107" s="215"/>
      <c r="BM107" s="215"/>
    </row>
    <row r="108" s="2" customFormat="1" ht="18" customHeight="1">
      <c r="A108" s="42"/>
      <c r="B108" s="43"/>
      <c r="C108" s="44"/>
      <c r="D108" s="142" t="s">
        <v>133</v>
      </c>
      <c r="E108" s="44"/>
      <c r="F108" s="44"/>
      <c r="G108" s="44"/>
      <c r="H108" s="44"/>
      <c r="I108" s="44"/>
      <c r="J108" s="44"/>
      <c r="K108" s="143">
        <f>ROUND(K30*T108,2)</f>
        <v>0</v>
      </c>
      <c r="L108" s="44"/>
      <c r="M108" s="214"/>
      <c r="N108" s="215"/>
      <c r="O108" s="216" t="s">
        <v>42</v>
      </c>
      <c r="P108" s="215"/>
      <c r="Q108" s="215"/>
      <c r="R108" s="215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8" t="s">
        <v>134</v>
      </c>
      <c r="AZ108" s="215"/>
      <c r="BA108" s="215"/>
      <c r="BB108" s="215"/>
      <c r="BC108" s="215"/>
      <c r="BD108" s="215"/>
      <c r="BE108" s="219">
        <f>IF(O108="základní",K108,0)</f>
        <v>0</v>
      </c>
      <c r="BF108" s="219">
        <f>IF(O108="snížená",K108,0)</f>
        <v>0</v>
      </c>
      <c r="BG108" s="219">
        <f>IF(O108="zákl. přenesená",K108,0)</f>
        <v>0</v>
      </c>
      <c r="BH108" s="219">
        <f>IF(O108="sníž. přenesená",K108,0)</f>
        <v>0</v>
      </c>
      <c r="BI108" s="219">
        <f>IF(O108="nulová",K108,0)</f>
        <v>0</v>
      </c>
      <c r="BJ108" s="218" t="s">
        <v>87</v>
      </c>
      <c r="BK108" s="215"/>
      <c r="BL108" s="215"/>
      <c r="BM108" s="215"/>
    </row>
    <row r="109" s="2" customFormat="1">
      <c r="A109" s="42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67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="2" customFormat="1" ht="29.28" customHeight="1">
      <c r="A110" s="42"/>
      <c r="B110" s="43"/>
      <c r="C110" s="153" t="s">
        <v>112</v>
      </c>
      <c r="D110" s="154"/>
      <c r="E110" s="154"/>
      <c r="F110" s="154"/>
      <c r="G110" s="154"/>
      <c r="H110" s="154"/>
      <c r="I110" s="154"/>
      <c r="J110" s="154"/>
      <c r="K110" s="155">
        <f>ROUND(K96+K102,2)</f>
        <v>0</v>
      </c>
      <c r="L110" s="154"/>
      <c r="M110" s="67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="2" customFormat="1" ht="6.96" customHeight="1">
      <c r="A111" s="42"/>
      <c r="B111" s="70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67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5" s="2" customFormat="1" ht="6.96" customHeight="1">
      <c r="A115" s="42"/>
      <c r="B115" s="72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67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="2" customFormat="1" ht="24.96" customHeight="1">
      <c r="A116" s="42"/>
      <c r="B116" s="43"/>
      <c r="C116" s="23" t="s">
        <v>135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67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="2" customFormat="1" ht="6.96" customHeight="1">
      <c r="A117" s="42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67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="2" customFormat="1" ht="12" customHeight="1">
      <c r="A118" s="42"/>
      <c r="B118" s="43"/>
      <c r="C118" s="32" t="s">
        <v>17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67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="2" customFormat="1" ht="16.5" customHeight="1">
      <c r="A119" s="42"/>
      <c r="B119" s="43"/>
      <c r="C119" s="44"/>
      <c r="D119" s="44"/>
      <c r="E119" s="196" t="str">
        <f>E7</f>
        <v>PD - Rekonstrukce tramvajových nástupišť Kunčičky - Kostel</v>
      </c>
      <c r="F119" s="32"/>
      <c r="G119" s="32"/>
      <c r="H119" s="32"/>
      <c r="I119" s="44"/>
      <c r="J119" s="44"/>
      <c r="K119" s="44"/>
      <c r="L119" s="44"/>
      <c r="M119" s="67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="2" customFormat="1" ht="12" customHeight="1">
      <c r="A120" s="42"/>
      <c r="B120" s="43"/>
      <c r="C120" s="32" t="s">
        <v>114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67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="2" customFormat="1" ht="16.5" customHeight="1">
      <c r="A121" s="42"/>
      <c r="B121" s="43"/>
      <c r="C121" s="44"/>
      <c r="D121" s="44"/>
      <c r="E121" s="80" t="str">
        <f>E9</f>
        <v>SO01 - Nástupištní hrana</v>
      </c>
      <c r="F121" s="44"/>
      <c r="G121" s="44"/>
      <c r="H121" s="44"/>
      <c r="I121" s="44"/>
      <c r="J121" s="44"/>
      <c r="K121" s="44"/>
      <c r="L121" s="44"/>
      <c r="M121" s="67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="2" customFormat="1" ht="6.96" customHeight="1">
      <c r="A122" s="42"/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67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="2" customFormat="1" ht="12" customHeight="1">
      <c r="A123" s="42"/>
      <c r="B123" s="43"/>
      <c r="C123" s="32" t="s">
        <v>21</v>
      </c>
      <c r="D123" s="44"/>
      <c r="E123" s="44"/>
      <c r="F123" s="27" t="str">
        <f>F12</f>
        <v xml:space="preserve"> </v>
      </c>
      <c r="G123" s="44"/>
      <c r="H123" s="44"/>
      <c r="I123" s="32" t="s">
        <v>23</v>
      </c>
      <c r="J123" s="83" t="str">
        <f>IF(J12="","",J12)</f>
        <v>15. 4. 2024</v>
      </c>
      <c r="K123" s="44"/>
      <c r="L123" s="44"/>
      <c r="M123" s="67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="2" customFormat="1" ht="6.96" customHeight="1">
      <c r="A124" s="42"/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67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="2" customFormat="1" ht="15.15" customHeight="1">
      <c r="A125" s="42"/>
      <c r="B125" s="43"/>
      <c r="C125" s="32" t="s">
        <v>25</v>
      </c>
      <c r="D125" s="44"/>
      <c r="E125" s="44"/>
      <c r="F125" s="27" t="str">
        <f>E15</f>
        <v xml:space="preserve"> </v>
      </c>
      <c r="G125" s="44"/>
      <c r="H125" s="44"/>
      <c r="I125" s="32" t="s">
        <v>30</v>
      </c>
      <c r="J125" s="36" t="str">
        <f>E21</f>
        <v xml:space="preserve"> </v>
      </c>
      <c r="K125" s="44"/>
      <c r="L125" s="44"/>
      <c r="M125" s="67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="2" customFormat="1" ht="15.15" customHeight="1">
      <c r="A126" s="42"/>
      <c r="B126" s="43"/>
      <c r="C126" s="32" t="s">
        <v>28</v>
      </c>
      <c r="D126" s="44"/>
      <c r="E126" s="44"/>
      <c r="F126" s="27" t="str">
        <f>IF(E18="","",E18)</f>
        <v>Vyplň údaj</v>
      </c>
      <c r="G126" s="44"/>
      <c r="H126" s="44"/>
      <c r="I126" s="32" t="s">
        <v>31</v>
      </c>
      <c r="J126" s="36" t="str">
        <f>E24</f>
        <v xml:space="preserve"> </v>
      </c>
      <c r="K126" s="44"/>
      <c r="L126" s="44"/>
      <c r="M126" s="67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="2" customFormat="1" ht="10.32" customHeight="1">
      <c r="A127" s="42"/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67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="11" customFormat="1" ht="29.28" customHeight="1">
      <c r="A128" s="220"/>
      <c r="B128" s="221"/>
      <c r="C128" s="222" t="s">
        <v>136</v>
      </c>
      <c r="D128" s="223" t="s">
        <v>62</v>
      </c>
      <c r="E128" s="223" t="s">
        <v>58</v>
      </c>
      <c r="F128" s="223" t="s">
        <v>59</v>
      </c>
      <c r="G128" s="223" t="s">
        <v>137</v>
      </c>
      <c r="H128" s="223" t="s">
        <v>138</v>
      </c>
      <c r="I128" s="223" t="s">
        <v>139</v>
      </c>
      <c r="J128" s="223" t="s">
        <v>140</v>
      </c>
      <c r="K128" s="223" t="s">
        <v>121</v>
      </c>
      <c r="L128" s="224" t="s">
        <v>141</v>
      </c>
      <c r="M128" s="225"/>
      <c r="N128" s="104" t="s">
        <v>1</v>
      </c>
      <c r="O128" s="105" t="s">
        <v>41</v>
      </c>
      <c r="P128" s="105" t="s">
        <v>142</v>
      </c>
      <c r="Q128" s="105" t="s">
        <v>143</v>
      </c>
      <c r="R128" s="105" t="s">
        <v>144</v>
      </c>
      <c r="S128" s="105" t="s">
        <v>145</v>
      </c>
      <c r="T128" s="105" t="s">
        <v>146</v>
      </c>
      <c r="U128" s="105" t="s">
        <v>147</v>
      </c>
      <c r="V128" s="105" t="s">
        <v>148</v>
      </c>
      <c r="W128" s="105" t="s">
        <v>149</v>
      </c>
      <c r="X128" s="106" t="s">
        <v>150</v>
      </c>
      <c r="Y128" s="220"/>
      <c r="Z128" s="220"/>
      <c r="AA128" s="220"/>
      <c r="AB128" s="220"/>
      <c r="AC128" s="220"/>
      <c r="AD128" s="220"/>
      <c r="AE128" s="220"/>
    </row>
    <row r="129" s="2" customFormat="1" ht="22.8" customHeight="1">
      <c r="A129" s="42"/>
      <c r="B129" s="43"/>
      <c r="C129" s="111" t="s">
        <v>151</v>
      </c>
      <c r="D129" s="44"/>
      <c r="E129" s="44"/>
      <c r="F129" s="44"/>
      <c r="G129" s="44"/>
      <c r="H129" s="44"/>
      <c r="I129" s="44"/>
      <c r="J129" s="44"/>
      <c r="K129" s="226">
        <f>BK129</f>
        <v>0</v>
      </c>
      <c r="L129" s="44"/>
      <c r="M129" s="45"/>
      <c r="N129" s="107"/>
      <c r="O129" s="227"/>
      <c r="P129" s="108"/>
      <c r="Q129" s="228">
        <f>Q130</f>
        <v>0</v>
      </c>
      <c r="R129" s="228">
        <f>R130</f>
        <v>0</v>
      </c>
      <c r="S129" s="108"/>
      <c r="T129" s="229">
        <f>T130</f>
        <v>0</v>
      </c>
      <c r="U129" s="108"/>
      <c r="V129" s="229">
        <f>V130</f>
        <v>37.694580000000002</v>
      </c>
      <c r="W129" s="108"/>
      <c r="X129" s="230">
        <f>X130</f>
        <v>0</v>
      </c>
      <c r="Y129" s="42"/>
      <c r="Z129" s="42"/>
      <c r="AA129" s="42"/>
      <c r="AB129" s="42"/>
      <c r="AC129" s="42"/>
      <c r="AD129" s="42"/>
      <c r="AE129" s="42"/>
      <c r="AT129" s="17" t="s">
        <v>78</v>
      </c>
      <c r="AU129" s="17" t="s">
        <v>123</v>
      </c>
      <c r="BK129" s="231">
        <f>BK130</f>
        <v>0</v>
      </c>
    </row>
    <row r="130" s="12" customFormat="1" ht="25.92" customHeight="1">
      <c r="A130" s="12"/>
      <c r="B130" s="232"/>
      <c r="C130" s="233"/>
      <c r="D130" s="234" t="s">
        <v>78</v>
      </c>
      <c r="E130" s="235" t="s">
        <v>152</v>
      </c>
      <c r="F130" s="235" t="s">
        <v>153</v>
      </c>
      <c r="G130" s="233"/>
      <c r="H130" s="233"/>
      <c r="I130" s="236"/>
      <c r="J130" s="236"/>
      <c r="K130" s="237">
        <f>BK130</f>
        <v>0</v>
      </c>
      <c r="L130" s="233"/>
      <c r="M130" s="238"/>
      <c r="N130" s="239"/>
      <c r="O130" s="240"/>
      <c r="P130" s="240"/>
      <c r="Q130" s="241">
        <f>Q131+Q138</f>
        <v>0</v>
      </c>
      <c r="R130" s="241">
        <f>R131+R138</f>
        <v>0</v>
      </c>
      <c r="S130" s="240"/>
      <c r="T130" s="242">
        <f>T131+T138</f>
        <v>0</v>
      </c>
      <c r="U130" s="240"/>
      <c r="V130" s="242">
        <f>V131+V138</f>
        <v>37.694580000000002</v>
      </c>
      <c r="W130" s="240"/>
      <c r="X130" s="243">
        <f>X131+X138</f>
        <v>0</v>
      </c>
      <c r="Y130" s="12"/>
      <c r="Z130" s="12"/>
      <c r="AA130" s="12"/>
      <c r="AB130" s="12"/>
      <c r="AC130" s="12"/>
      <c r="AD130" s="12"/>
      <c r="AE130" s="12"/>
      <c r="AR130" s="244" t="s">
        <v>87</v>
      </c>
      <c r="AT130" s="245" t="s">
        <v>78</v>
      </c>
      <c r="AU130" s="245" t="s">
        <v>79</v>
      </c>
      <c r="AY130" s="244" t="s">
        <v>154</v>
      </c>
      <c r="BK130" s="246">
        <f>BK131+BK138</f>
        <v>0</v>
      </c>
    </row>
    <row r="131" s="12" customFormat="1" ht="22.8" customHeight="1">
      <c r="A131" s="12"/>
      <c r="B131" s="232"/>
      <c r="C131" s="233"/>
      <c r="D131" s="234" t="s">
        <v>78</v>
      </c>
      <c r="E131" s="247" t="s">
        <v>155</v>
      </c>
      <c r="F131" s="247" t="s">
        <v>156</v>
      </c>
      <c r="G131" s="233"/>
      <c r="H131" s="233"/>
      <c r="I131" s="236"/>
      <c r="J131" s="236"/>
      <c r="K131" s="248">
        <f>BK131</f>
        <v>0</v>
      </c>
      <c r="L131" s="233"/>
      <c r="M131" s="238"/>
      <c r="N131" s="239"/>
      <c r="O131" s="240"/>
      <c r="P131" s="240"/>
      <c r="Q131" s="241">
        <f>SUM(Q132:Q137)</f>
        <v>0</v>
      </c>
      <c r="R131" s="241">
        <f>SUM(R132:R137)</f>
        <v>0</v>
      </c>
      <c r="S131" s="240"/>
      <c r="T131" s="242">
        <f>SUM(T132:T137)</f>
        <v>0</v>
      </c>
      <c r="U131" s="240"/>
      <c r="V131" s="242">
        <f>SUM(V132:V137)</f>
        <v>37.694580000000002</v>
      </c>
      <c r="W131" s="240"/>
      <c r="X131" s="243">
        <f>SUM(X132:X137)</f>
        <v>0</v>
      </c>
      <c r="Y131" s="12"/>
      <c r="Z131" s="12"/>
      <c r="AA131" s="12"/>
      <c r="AB131" s="12"/>
      <c r="AC131" s="12"/>
      <c r="AD131" s="12"/>
      <c r="AE131" s="12"/>
      <c r="AR131" s="244" t="s">
        <v>87</v>
      </c>
      <c r="AT131" s="245" t="s">
        <v>78</v>
      </c>
      <c r="AU131" s="245" t="s">
        <v>87</v>
      </c>
      <c r="AY131" s="244" t="s">
        <v>154</v>
      </c>
      <c r="BK131" s="246">
        <f>SUM(BK132:BK137)</f>
        <v>0</v>
      </c>
    </row>
    <row r="132" s="2" customFormat="1" ht="24.15" customHeight="1">
      <c r="A132" s="42"/>
      <c r="B132" s="43"/>
      <c r="C132" s="249" t="s">
        <v>87</v>
      </c>
      <c r="D132" s="249" t="s">
        <v>157</v>
      </c>
      <c r="E132" s="250" t="s">
        <v>158</v>
      </c>
      <c r="F132" s="251" t="s">
        <v>159</v>
      </c>
      <c r="G132" s="252" t="s">
        <v>160</v>
      </c>
      <c r="H132" s="253">
        <v>66</v>
      </c>
      <c r="I132" s="254"/>
      <c r="J132" s="254"/>
      <c r="K132" s="255">
        <f>ROUND(P132*H132,2)</f>
        <v>0</v>
      </c>
      <c r="L132" s="251" t="s">
        <v>161</v>
      </c>
      <c r="M132" s="45"/>
      <c r="N132" s="256" t="s">
        <v>1</v>
      </c>
      <c r="O132" s="257" t="s">
        <v>42</v>
      </c>
      <c r="P132" s="258">
        <f>I132+J132</f>
        <v>0</v>
      </c>
      <c r="Q132" s="258">
        <f>ROUND(I132*H132,2)</f>
        <v>0</v>
      </c>
      <c r="R132" s="258">
        <f>ROUND(J132*H132,2)</f>
        <v>0</v>
      </c>
      <c r="S132" s="95"/>
      <c r="T132" s="259">
        <f>S132*H132</f>
        <v>0</v>
      </c>
      <c r="U132" s="259">
        <v>0.34612999999999999</v>
      </c>
      <c r="V132" s="259">
        <f>U132*H132</f>
        <v>22.844580000000001</v>
      </c>
      <c r="W132" s="259">
        <v>0</v>
      </c>
      <c r="X132" s="260">
        <f>W132*H132</f>
        <v>0</v>
      </c>
      <c r="Y132" s="42"/>
      <c r="Z132" s="42"/>
      <c r="AA132" s="42"/>
      <c r="AB132" s="42"/>
      <c r="AC132" s="42"/>
      <c r="AD132" s="42"/>
      <c r="AE132" s="42"/>
      <c r="AR132" s="261" t="s">
        <v>162</v>
      </c>
      <c r="AT132" s="261" t="s">
        <v>157</v>
      </c>
      <c r="AU132" s="261" t="s">
        <v>89</v>
      </c>
      <c r="AY132" s="17" t="s">
        <v>154</v>
      </c>
      <c r="BE132" s="148">
        <f>IF(O132="základní",K132,0)</f>
        <v>0</v>
      </c>
      <c r="BF132" s="148">
        <f>IF(O132="snížená",K132,0)</f>
        <v>0</v>
      </c>
      <c r="BG132" s="148">
        <f>IF(O132="zákl. přenesená",K132,0)</f>
        <v>0</v>
      </c>
      <c r="BH132" s="148">
        <f>IF(O132="sníž. přenesená",K132,0)</f>
        <v>0</v>
      </c>
      <c r="BI132" s="148">
        <f>IF(O132="nulová",K132,0)</f>
        <v>0</v>
      </c>
      <c r="BJ132" s="17" t="s">
        <v>87</v>
      </c>
      <c r="BK132" s="148">
        <f>ROUND(P132*H132,2)</f>
        <v>0</v>
      </c>
      <c r="BL132" s="17" t="s">
        <v>162</v>
      </c>
      <c r="BM132" s="261" t="s">
        <v>163</v>
      </c>
    </row>
    <row r="133" s="2" customFormat="1">
      <c r="A133" s="42"/>
      <c r="B133" s="43"/>
      <c r="C133" s="44"/>
      <c r="D133" s="262" t="s">
        <v>164</v>
      </c>
      <c r="E133" s="44"/>
      <c r="F133" s="263" t="s">
        <v>165</v>
      </c>
      <c r="G133" s="44"/>
      <c r="H133" s="44"/>
      <c r="I133" s="217"/>
      <c r="J133" s="217"/>
      <c r="K133" s="44"/>
      <c r="L133" s="44"/>
      <c r="M133" s="45"/>
      <c r="N133" s="264"/>
      <c r="O133" s="265"/>
      <c r="P133" s="95"/>
      <c r="Q133" s="95"/>
      <c r="R133" s="95"/>
      <c r="S133" s="95"/>
      <c r="T133" s="95"/>
      <c r="U133" s="95"/>
      <c r="V133" s="95"/>
      <c r="W133" s="95"/>
      <c r="X133" s="96"/>
      <c r="Y133" s="42"/>
      <c r="Z133" s="42"/>
      <c r="AA133" s="42"/>
      <c r="AB133" s="42"/>
      <c r="AC133" s="42"/>
      <c r="AD133" s="42"/>
      <c r="AE133" s="42"/>
      <c r="AT133" s="17" t="s">
        <v>164</v>
      </c>
      <c r="AU133" s="17" t="s">
        <v>89</v>
      </c>
    </row>
    <row r="134" s="2" customFormat="1">
      <c r="A134" s="42"/>
      <c r="B134" s="43"/>
      <c r="C134" s="44"/>
      <c r="D134" s="266" t="s">
        <v>166</v>
      </c>
      <c r="E134" s="44"/>
      <c r="F134" s="267" t="s">
        <v>167</v>
      </c>
      <c r="G134" s="44"/>
      <c r="H134" s="44"/>
      <c r="I134" s="217"/>
      <c r="J134" s="217"/>
      <c r="K134" s="44"/>
      <c r="L134" s="44"/>
      <c r="M134" s="45"/>
      <c r="N134" s="264"/>
      <c r="O134" s="265"/>
      <c r="P134" s="95"/>
      <c r="Q134" s="95"/>
      <c r="R134" s="95"/>
      <c r="S134" s="95"/>
      <c r="T134" s="95"/>
      <c r="U134" s="95"/>
      <c r="V134" s="95"/>
      <c r="W134" s="95"/>
      <c r="X134" s="96"/>
      <c r="Y134" s="42"/>
      <c r="Z134" s="42"/>
      <c r="AA134" s="42"/>
      <c r="AB134" s="42"/>
      <c r="AC134" s="42"/>
      <c r="AD134" s="42"/>
      <c r="AE134" s="42"/>
      <c r="AT134" s="17" t="s">
        <v>166</v>
      </c>
      <c r="AU134" s="17" t="s">
        <v>89</v>
      </c>
    </row>
    <row r="135" s="2" customFormat="1" ht="24.15" customHeight="1">
      <c r="A135" s="42"/>
      <c r="B135" s="43"/>
      <c r="C135" s="268" t="s">
        <v>89</v>
      </c>
      <c r="D135" s="268" t="s">
        <v>168</v>
      </c>
      <c r="E135" s="269" t="s">
        <v>169</v>
      </c>
      <c r="F135" s="270" t="s">
        <v>170</v>
      </c>
      <c r="G135" s="271" t="s">
        <v>160</v>
      </c>
      <c r="H135" s="272">
        <v>66</v>
      </c>
      <c r="I135" s="273"/>
      <c r="J135" s="274"/>
      <c r="K135" s="275">
        <f>ROUND(P135*H135,2)</f>
        <v>0</v>
      </c>
      <c r="L135" s="270" t="s">
        <v>161</v>
      </c>
      <c r="M135" s="276"/>
      <c r="N135" s="277" t="s">
        <v>1</v>
      </c>
      <c r="O135" s="257" t="s">
        <v>42</v>
      </c>
      <c r="P135" s="258">
        <f>I135+J135</f>
        <v>0</v>
      </c>
      <c r="Q135" s="258">
        <f>ROUND(I135*H135,2)</f>
        <v>0</v>
      </c>
      <c r="R135" s="258">
        <f>ROUND(J135*H135,2)</f>
        <v>0</v>
      </c>
      <c r="S135" s="95"/>
      <c r="T135" s="259">
        <f>S135*H135</f>
        <v>0</v>
      </c>
      <c r="U135" s="259">
        <v>0.22500000000000001</v>
      </c>
      <c r="V135" s="259">
        <f>U135*H135</f>
        <v>14.85</v>
      </c>
      <c r="W135" s="259">
        <v>0</v>
      </c>
      <c r="X135" s="260">
        <f>W135*H135</f>
        <v>0</v>
      </c>
      <c r="Y135" s="42"/>
      <c r="Z135" s="42"/>
      <c r="AA135" s="42"/>
      <c r="AB135" s="42"/>
      <c r="AC135" s="42"/>
      <c r="AD135" s="42"/>
      <c r="AE135" s="42"/>
      <c r="AR135" s="261" t="s">
        <v>171</v>
      </c>
      <c r="AT135" s="261" t="s">
        <v>168</v>
      </c>
      <c r="AU135" s="261" t="s">
        <v>89</v>
      </c>
      <c r="AY135" s="17" t="s">
        <v>154</v>
      </c>
      <c r="BE135" s="148">
        <f>IF(O135="základní",K135,0)</f>
        <v>0</v>
      </c>
      <c r="BF135" s="148">
        <f>IF(O135="snížená",K135,0)</f>
        <v>0</v>
      </c>
      <c r="BG135" s="148">
        <f>IF(O135="zákl. přenesená",K135,0)</f>
        <v>0</v>
      </c>
      <c r="BH135" s="148">
        <f>IF(O135="sníž. přenesená",K135,0)</f>
        <v>0</v>
      </c>
      <c r="BI135" s="148">
        <f>IF(O135="nulová",K135,0)</f>
        <v>0</v>
      </c>
      <c r="BJ135" s="17" t="s">
        <v>87</v>
      </c>
      <c r="BK135" s="148">
        <f>ROUND(P135*H135,2)</f>
        <v>0</v>
      </c>
      <c r="BL135" s="17" t="s">
        <v>162</v>
      </c>
      <c r="BM135" s="261" t="s">
        <v>172</v>
      </c>
    </row>
    <row r="136" s="2" customFormat="1">
      <c r="A136" s="42"/>
      <c r="B136" s="43"/>
      <c r="C136" s="44"/>
      <c r="D136" s="262" t="s">
        <v>164</v>
      </c>
      <c r="E136" s="44"/>
      <c r="F136" s="263" t="s">
        <v>170</v>
      </c>
      <c r="G136" s="44"/>
      <c r="H136" s="44"/>
      <c r="I136" s="217"/>
      <c r="J136" s="217"/>
      <c r="K136" s="44"/>
      <c r="L136" s="44"/>
      <c r="M136" s="45"/>
      <c r="N136" s="264"/>
      <c r="O136" s="265"/>
      <c r="P136" s="95"/>
      <c r="Q136" s="95"/>
      <c r="R136" s="95"/>
      <c r="S136" s="95"/>
      <c r="T136" s="95"/>
      <c r="U136" s="95"/>
      <c r="V136" s="95"/>
      <c r="W136" s="95"/>
      <c r="X136" s="96"/>
      <c r="Y136" s="42"/>
      <c r="Z136" s="42"/>
      <c r="AA136" s="42"/>
      <c r="AB136" s="42"/>
      <c r="AC136" s="42"/>
      <c r="AD136" s="42"/>
      <c r="AE136" s="42"/>
      <c r="AT136" s="17" t="s">
        <v>164</v>
      </c>
      <c r="AU136" s="17" t="s">
        <v>89</v>
      </c>
    </row>
    <row r="137" s="13" customFormat="1">
      <c r="A137" s="13"/>
      <c r="B137" s="278"/>
      <c r="C137" s="279"/>
      <c r="D137" s="262" t="s">
        <v>173</v>
      </c>
      <c r="E137" s="280" t="s">
        <v>1</v>
      </c>
      <c r="F137" s="281" t="s">
        <v>174</v>
      </c>
      <c r="G137" s="279"/>
      <c r="H137" s="282">
        <v>66</v>
      </c>
      <c r="I137" s="283"/>
      <c r="J137" s="283"/>
      <c r="K137" s="279"/>
      <c r="L137" s="279"/>
      <c r="M137" s="284"/>
      <c r="N137" s="285"/>
      <c r="O137" s="286"/>
      <c r="P137" s="286"/>
      <c r="Q137" s="286"/>
      <c r="R137" s="286"/>
      <c r="S137" s="286"/>
      <c r="T137" s="286"/>
      <c r="U137" s="286"/>
      <c r="V137" s="286"/>
      <c r="W137" s="286"/>
      <c r="X137" s="287"/>
      <c r="Y137" s="13"/>
      <c r="Z137" s="13"/>
      <c r="AA137" s="13"/>
      <c r="AB137" s="13"/>
      <c r="AC137" s="13"/>
      <c r="AD137" s="13"/>
      <c r="AE137" s="13"/>
      <c r="AT137" s="288" t="s">
        <v>173</v>
      </c>
      <c r="AU137" s="288" t="s">
        <v>89</v>
      </c>
      <c r="AV137" s="13" t="s">
        <v>89</v>
      </c>
      <c r="AW137" s="13" t="s">
        <v>5</v>
      </c>
      <c r="AX137" s="13" t="s">
        <v>87</v>
      </c>
      <c r="AY137" s="288" t="s">
        <v>154</v>
      </c>
    </row>
    <row r="138" s="12" customFormat="1" ht="22.8" customHeight="1">
      <c r="A138" s="12"/>
      <c r="B138" s="232"/>
      <c r="C138" s="233"/>
      <c r="D138" s="234" t="s">
        <v>78</v>
      </c>
      <c r="E138" s="247" t="s">
        <v>175</v>
      </c>
      <c r="F138" s="247" t="s">
        <v>176</v>
      </c>
      <c r="G138" s="233"/>
      <c r="H138" s="233"/>
      <c r="I138" s="236"/>
      <c r="J138" s="236"/>
      <c r="K138" s="248">
        <f>BK138</f>
        <v>0</v>
      </c>
      <c r="L138" s="233"/>
      <c r="M138" s="238"/>
      <c r="N138" s="239"/>
      <c r="O138" s="240"/>
      <c r="P138" s="240"/>
      <c r="Q138" s="241">
        <f>SUM(Q139:Q141)</f>
        <v>0</v>
      </c>
      <c r="R138" s="241">
        <f>SUM(R139:R141)</f>
        <v>0</v>
      </c>
      <c r="S138" s="240"/>
      <c r="T138" s="242">
        <f>SUM(T139:T141)</f>
        <v>0</v>
      </c>
      <c r="U138" s="240"/>
      <c r="V138" s="242">
        <f>SUM(V139:V141)</f>
        <v>0</v>
      </c>
      <c r="W138" s="240"/>
      <c r="X138" s="243">
        <f>SUM(X139:X141)</f>
        <v>0</v>
      </c>
      <c r="Y138" s="12"/>
      <c r="Z138" s="12"/>
      <c r="AA138" s="12"/>
      <c r="AB138" s="12"/>
      <c r="AC138" s="12"/>
      <c r="AD138" s="12"/>
      <c r="AE138" s="12"/>
      <c r="AR138" s="244" t="s">
        <v>87</v>
      </c>
      <c r="AT138" s="245" t="s">
        <v>78</v>
      </c>
      <c r="AU138" s="245" t="s">
        <v>87</v>
      </c>
      <c r="AY138" s="244" t="s">
        <v>154</v>
      </c>
      <c r="BK138" s="246">
        <f>SUM(BK139:BK141)</f>
        <v>0</v>
      </c>
    </row>
    <row r="139" s="2" customFormat="1" ht="24.15" customHeight="1">
      <c r="A139" s="42"/>
      <c r="B139" s="43"/>
      <c r="C139" s="249" t="s">
        <v>177</v>
      </c>
      <c r="D139" s="249" t="s">
        <v>157</v>
      </c>
      <c r="E139" s="250" t="s">
        <v>178</v>
      </c>
      <c r="F139" s="251" t="s">
        <v>179</v>
      </c>
      <c r="G139" s="252" t="s">
        <v>180</v>
      </c>
      <c r="H139" s="253">
        <v>37.695</v>
      </c>
      <c r="I139" s="254"/>
      <c r="J139" s="254"/>
      <c r="K139" s="255">
        <f>ROUND(P139*H139,2)</f>
        <v>0</v>
      </c>
      <c r="L139" s="251" t="s">
        <v>161</v>
      </c>
      <c r="M139" s="45"/>
      <c r="N139" s="256" t="s">
        <v>1</v>
      </c>
      <c r="O139" s="257" t="s">
        <v>42</v>
      </c>
      <c r="P139" s="258">
        <f>I139+J139</f>
        <v>0</v>
      </c>
      <c r="Q139" s="258">
        <f>ROUND(I139*H139,2)</f>
        <v>0</v>
      </c>
      <c r="R139" s="258">
        <f>ROUND(J139*H139,2)</f>
        <v>0</v>
      </c>
      <c r="S139" s="95"/>
      <c r="T139" s="259">
        <f>S139*H139</f>
        <v>0</v>
      </c>
      <c r="U139" s="259">
        <v>0</v>
      </c>
      <c r="V139" s="259">
        <f>U139*H139</f>
        <v>0</v>
      </c>
      <c r="W139" s="259">
        <v>0</v>
      </c>
      <c r="X139" s="260">
        <f>W139*H139</f>
        <v>0</v>
      </c>
      <c r="Y139" s="42"/>
      <c r="Z139" s="42"/>
      <c r="AA139" s="42"/>
      <c r="AB139" s="42"/>
      <c r="AC139" s="42"/>
      <c r="AD139" s="42"/>
      <c r="AE139" s="42"/>
      <c r="AR139" s="261" t="s">
        <v>162</v>
      </c>
      <c r="AT139" s="261" t="s">
        <v>157</v>
      </c>
      <c r="AU139" s="261" t="s">
        <v>89</v>
      </c>
      <c r="AY139" s="17" t="s">
        <v>154</v>
      </c>
      <c r="BE139" s="148">
        <f>IF(O139="základní",K139,0)</f>
        <v>0</v>
      </c>
      <c r="BF139" s="148">
        <f>IF(O139="snížená",K139,0)</f>
        <v>0</v>
      </c>
      <c r="BG139" s="148">
        <f>IF(O139="zákl. přenesená",K139,0)</f>
        <v>0</v>
      </c>
      <c r="BH139" s="148">
        <f>IF(O139="sníž. přenesená",K139,0)</f>
        <v>0</v>
      </c>
      <c r="BI139" s="148">
        <f>IF(O139="nulová",K139,0)</f>
        <v>0</v>
      </c>
      <c r="BJ139" s="17" t="s">
        <v>87</v>
      </c>
      <c r="BK139" s="148">
        <f>ROUND(P139*H139,2)</f>
        <v>0</v>
      </c>
      <c r="BL139" s="17" t="s">
        <v>162</v>
      </c>
      <c r="BM139" s="261" t="s">
        <v>181</v>
      </c>
    </row>
    <row r="140" s="2" customFormat="1">
      <c r="A140" s="42"/>
      <c r="B140" s="43"/>
      <c r="C140" s="44"/>
      <c r="D140" s="262" t="s">
        <v>164</v>
      </c>
      <c r="E140" s="44"/>
      <c r="F140" s="263" t="s">
        <v>182</v>
      </c>
      <c r="G140" s="44"/>
      <c r="H140" s="44"/>
      <c r="I140" s="217"/>
      <c r="J140" s="217"/>
      <c r="K140" s="44"/>
      <c r="L140" s="44"/>
      <c r="M140" s="45"/>
      <c r="N140" s="264"/>
      <c r="O140" s="265"/>
      <c r="P140" s="95"/>
      <c r="Q140" s="95"/>
      <c r="R140" s="95"/>
      <c r="S140" s="95"/>
      <c r="T140" s="95"/>
      <c r="U140" s="95"/>
      <c r="V140" s="95"/>
      <c r="W140" s="95"/>
      <c r="X140" s="96"/>
      <c r="Y140" s="42"/>
      <c r="Z140" s="42"/>
      <c r="AA140" s="42"/>
      <c r="AB140" s="42"/>
      <c r="AC140" s="42"/>
      <c r="AD140" s="42"/>
      <c r="AE140" s="42"/>
      <c r="AT140" s="17" t="s">
        <v>164</v>
      </c>
      <c r="AU140" s="17" t="s">
        <v>89</v>
      </c>
    </row>
    <row r="141" s="2" customFormat="1">
      <c r="A141" s="42"/>
      <c r="B141" s="43"/>
      <c r="C141" s="44"/>
      <c r="D141" s="266" t="s">
        <v>166</v>
      </c>
      <c r="E141" s="44"/>
      <c r="F141" s="267" t="s">
        <v>183</v>
      </c>
      <c r="G141" s="44"/>
      <c r="H141" s="44"/>
      <c r="I141" s="217"/>
      <c r="J141" s="217"/>
      <c r="K141" s="44"/>
      <c r="L141" s="44"/>
      <c r="M141" s="45"/>
      <c r="N141" s="289"/>
      <c r="O141" s="290"/>
      <c r="P141" s="291"/>
      <c r="Q141" s="291"/>
      <c r="R141" s="291"/>
      <c r="S141" s="291"/>
      <c r="T141" s="291"/>
      <c r="U141" s="291"/>
      <c r="V141" s="291"/>
      <c r="W141" s="291"/>
      <c r="X141" s="292"/>
      <c r="Y141" s="42"/>
      <c r="Z141" s="42"/>
      <c r="AA141" s="42"/>
      <c r="AB141" s="42"/>
      <c r="AC141" s="42"/>
      <c r="AD141" s="42"/>
      <c r="AE141" s="42"/>
      <c r="AT141" s="17" t="s">
        <v>166</v>
      </c>
      <c r="AU141" s="17" t="s">
        <v>89</v>
      </c>
    </row>
    <row r="142" s="2" customFormat="1" ht="6.96" customHeight="1">
      <c r="A142" s="42"/>
      <c r="B142" s="70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45"/>
      <c r="N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</sheetData>
  <sheetProtection sheet="1" autoFilter="0" formatColumns="0" formatRows="0" objects="1" scenarios="1" spinCount="100000" saltValue="v+dynScVxMK5Hhg/4HNBjfJaHDmlQPpmBdaLdh/wtJkazxekqBYMGWO8SMzhvLlULhB8qtcrYre63T5sfdkqsg==" hashValue="bRwEcCot+dY0ePmGNTY4Fie9pzeCCCGfcQZUzAEsvQfrKHfYDOcUixmtR38m2rLZqLtQiQ1JDBXvgiHcCs+gRw==" algorithmName="SHA-512" password="CC35"/>
  <autoFilter ref="C128:L141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M2:Z2"/>
  </mergeCells>
  <hyperlinks>
    <hyperlink ref="F134" r:id="rId1" display="https://podminky.urs.cz/item/CS_URS_2024_01/916431112"/>
    <hyperlink ref="F141" r:id="rId2" display="https://podminky.urs.cz/item/CS_URS_2024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92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20"/>
      <c r="AT3" s="17" t="s">
        <v>89</v>
      </c>
    </row>
    <row r="4" s="1" customFormat="1" ht="24.96" customHeight="1">
      <c r="B4" s="20"/>
      <c r="D4" s="158" t="s">
        <v>113</v>
      </c>
      <c r="M4" s="20"/>
      <c r="N4" s="159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60" t="s">
        <v>17</v>
      </c>
      <c r="M6" s="20"/>
    </row>
    <row r="7" s="1" customFormat="1" ht="16.5" customHeight="1">
      <c r="B7" s="20"/>
      <c r="E7" s="161" t="str">
        <f>'Rekapitulace stavby'!K6</f>
        <v>PD - Rekonstrukce tramvajových nástupišť Kunčičky - Kostel</v>
      </c>
      <c r="F7" s="160"/>
      <c r="G7" s="160"/>
      <c r="H7" s="160"/>
      <c r="M7" s="20"/>
    </row>
    <row r="8" s="2" customFormat="1" ht="12" customHeight="1">
      <c r="A8" s="42"/>
      <c r="B8" s="45"/>
      <c r="C8" s="42"/>
      <c r="D8" s="160" t="s">
        <v>114</v>
      </c>
      <c r="E8" s="42"/>
      <c r="F8" s="42"/>
      <c r="G8" s="42"/>
      <c r="H8" s="42"/>
      <c r="I8" s="42"/>
      <c r="J8" s="42"/>
      <c r="K8" s="42"/>
      <c r="L8" s="42"/>
      <c r="M8" s="67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5"/>
      <c r="C9" s="42"/>
      <c r="D9" s="42"/>
      <c r="E9" s="162" t="s">
        <v>184</v>
      </c>
      <c r="F9" s="42"/>
      <c r="G9" s="42"/>
      <c r="H9" s="42"/>
      <c r="I9" s="42"/>
      <c r="J9" s="42"/>
      <c r="K9" s="42"/>
      <c r="L9" s="42"/>
      <c r="M9" s="67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67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5"/>
      <c r="C11" s="42"/>
      <c r="D11" s="160" t="s">
        <v>19</v>
      </c>
      <c r="E11" s="42"/>
      <c r="F11" s="163" t="s">
        <v>1</v>
      </c>
      <c r="G11" s="42"/>
      <c r="H11" s="42"/>
      <c r="I11" s="160" t="s">
        <v>20</v>
      </c>
      <c r="J11" s="163" t="s">
        <v>1</v>
      </c>
      <c r="K11" s="42"/>
      <c r="L11" s="42"/>
      <c r="M11" s="67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5"/>
      <c r="C12" s="42"/>
      <c r="D12" s="160" t="s">
        <v>21</v>
      </c>
      <c r="E12" s="42"/>
      <c r="F12" s="163" t="s">
        <v>22</v>
      </c>
      <c r="G12" s="42"/>
      <c r="H12" s="42"/>
      <c r="I12" s="160" t="s">
        <v>23</v>
      </c>
      <c r="J12" s="164" t="str">
        <f>'Rekapitulace stavby'!AN8</f>
        <v>15. 4. 2024</v>
      </c>
      <c r="K12" s="42"/>
      <c r="L12" s="42"/>
      <c r="M12" s="67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5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67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5"/>
      <c r="C14" s="42"/>
      <c r="D14" s="160" t="s">
        <v>25</v>
      </c>
      <c r="E14" s="42"/>
      <c r="F14" s="42"/>
      <c r="G14" s="42"/>
      <c r="H14" s="42"/>
      <c r="I14" s="160" t="s">
        <v>26</v>
      </c>
      <c r="J14" s="163" t="str">
        <f>IF('Rekapitulace stavby'!AN10="","",'Rekapitulace stavby'!AN10)</f>
        <v/>
      </c>
      <c r="K14" s="42"/>
      <c r="L14" s="42"/>
      <c r="M14" s="67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5"/>
      <c r="C15" s="42"/>
      <c r="D15" s="42"/>
      <c r="E15" s="163" t="str">
        <f>IF('Rekapitulace stavby'!E11="","",'Rekapitulace stavby'!E11)</f>
        <v xml:space="preserve"> </v>
      </c>
      <c r="F15" s="42"/>
      <c r="G15" s="42"/>
      <c r="H15" s="42"/>
      <c r="I15" s="160" t="s">
        <v>27</v>
      </c>
      <c r="J15" s="163" t="str">
        <f>IF('Rekapitulace stavby'!AN11="","",'Rekapitulace stavby'!AN11)</f>
        <v/>
      </c>
      <c r="K15" s="42"/>
      <c r="L15" s="42"/>
      <c r="M15" s="67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5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67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5"/>
      <c r="C17" s="42"/>
      <c r="D17" s="160" t="s">
        <v>28</v>
      </c>
      <c r="E17" s="42"/>
      <c r="F17" s="42"/>
      <c r="G17" s="42"/>
      <c r="H17" s="42"/>
      <c r="I17" s="160" t="s">
        <v>26</v>
      </c>
      <c r="J17" s="33" t="str">
        <f>'Rekapitulace stavby'!AN13</f>
        <v>Vyplň údaj</v>
      </c>
      <c r="K17" s="42"/>
      <c r="L17" s="42"/>
      <c r="M17" s="67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5"/>
      <c r="C18" s="42"/>
      <c r="D18" s="42"/>
      <c r="E18" s="33" t="str">
        <f>'Rekapitulace stavby'!E14</f>
        <v>Vyplň údaj</v>
      </c>
      <c r="F18" s="163"/>
      <c r="G18" s="163"/>
      <c r="H18" s="163"/>
      <c r="I18" s="160" t="s">
        <v>27</v>
      </c>
      <c r="J18" s="33" t="str">
        <f>'Rekapitulace stavby'!AN14</f>
        <v>Vyplň údaj</v>
      </c>
      <c r="K18" s="42"/>
      <c r="L18" s="42"/>
      <c r="M18" s="67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67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5"/>
      <c r="C20" s="42"/>
      <c r="D20" s="160" t="s">
        <v>30</v>
      </c>
      <c r="E20" s="42"/>
      <c r="F20" s="42"/>
      <c r="G20" s="42"/>
      <c r="H20" s="42"/>
      <c r="I20" s="160" t="s">
        <v>26</v>
      </c>
      <c r="J20" s="163" t="str">
        <f>IF('Rekapitulace stavby'!AN16="","",'Rekapitulace stavby'!AN16)</f>
        <v/>
      </c>
      <c r="K20" s="42"/>
      <c r="L20" s="42"/>
      <c r="M20" s="67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5"/>
      <c r="C21" s="42"/>
      <c r="D21" s="42"/>
      <c r="E21" s="163" t="str">
        <f>IF('Rekapitulace stavby'!E17="","",'Rekapitulace stavby'!E17)</f>
        <v xml:space="preserve"> </v>
      </c>
      <c r="F21" s="42"/>
      <c r="G21" s="42"/>
      <c r="H21" s="42"/>
      <c r="I21" s="160" t="s">
        <v>27</v>
      </c>
      <c r="J21" s="163" t="str">
        <f>IF('Rekapitulace stavby'!AN17="","",'Rekapitulace stavby'!AN17)</f>
        <v/>
      </c>
      <c r="K21" s="42"/>
      <c r="L21" s="42"/>
      <c r="M21" s="67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67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5"/>
      <c r="C23" s="42"/>
      <c r="D23" s="160" t="s">
        <v>31</v>
      </c>
      <c r="E23" s="42"/>
      <c r="F23" s="42"/>
      <c r="G23" s="42"/>
      <c r="H23" s="42"/>
      <c r="I23" s="160" t="s">
        <v>26</v>
      </c>
      <c r="J23" s="163" t="str">
        <f>IF('Rekapitulace stavby'!AN19="","",'Rekapitulace stavby'!AN19)</f>
        <v/>
      </c>
      <c r="K23" s="42"/>
      <c r="L23" s="42"/>
      <c r="M23" s="67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5"/>
      <c r="C24" s="42"/>
      <c r="D24" s="42"/>
      <c r="E24" s="163" t="str">
        <f>IF('Rekapitulace stavby'!E20="","",'Rekapitulace stavby'!E20)</f>
        <v xml:space="preserve"> </v>
      </c>
      <c r="F24" s="42"/>
      <c r="G24" s="42"/>
      <c r="H24" s="42"/>
      <c r="I24" s="160" t="s">
        <v>27</v>
      </c>
      <c r="J24" s="163" t="str">
        <f>IF('Rekapitulace stavby'!AN20="","",'Rekapitulace stavby'!AN20)</f>
        <v/>
      </c>
      <c r="K24" s="42"/>
      <c r="L24" s="42"/>
      <c r="M24" s="67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67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5"/>
      <c r="C26" s="42"/>
      <c r="D26" s="160" t="s">
        <v>32</v>
      </c>
      <c r="E26" s="42"/>
      <c r="F26" s="42"/>
      <c r="G26" s="42"/>
      <c r="H26" s="42"/>
      <c r="I26" s="42"/>
      <c r="J26" s="42"/>
      <c r="K26" s="42"/>
      <c r="L26" s="42"/>
      <c r="M26" s="67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5"/>
      <c r="M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42"/>
      <c r="B28" s="4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67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5"/>
      <c r="C29" s="42"/>
      <c r="D29" s="169"/>
      <c r="E29" s="169"/>
      <c r="F29" s="169"/>
      <c r="G29" s="169"/>
      <c r="H29" s="169"/>
      <c r="I29" s="169"/>
      <c r="J29" s="169"/>
      <c r="K29" s="169"/>
      <c r="L29" s="169"/>
      <c r="M29" s="67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14.4" customHeight="1">
      <c r="A30" s="42"/>
      <c r="B30" s="45"/>
      <c r="C30" s="42"/>
      <c r="D30" s="163" t="s">
        <v>116</v>
      </c>
      <c r="E30" s="42"/>
      <c r="F30" s="42"/>
      <c r="G30" s="42"/>
      <c r="H30" s="42"/>
      <c r="I30" s="42"/>
      <c r="J30" s="42"/>
      <c r="K30" s="170">
        <f>K96</f>
        <v>0</v>
      </c>
      <c r="L30" s="42"/>
      <c r="M30" s="67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>
      <c r="A31" s="42"/>
      <c r="B31" s="45"/>
      <c r="C31" s="42"/>
      <c r="D31" s="42"/>
      <c r="E31" s="160" t="s">
        <v>34</v>
      </c>
      <c r="F31" s="42"/>
      <c r="G31" s="42"/>
      <c r="H31" s="42"/>
      <c r="I31" s="42"/>
      <c r="J31" s="42"/>
      <c r="K31" s="171">
        <f>I96</f>
        <v>0</v>
      </c>
      <c r="L31" s="42"/>
      <c r="M31" s="67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>
      <c r="A32" s="42"/>
      <c r="B32" s="45"/>
      <c r="C32" s="42"/>
      <c r="D32" s="42"/>
      <c r="E32" s="160" t="s">
        <v>35</v>
      </c>
      <c r="F32" s="42"/>
      <c r="G32" s="42"/>
      <c r="H32" s="42"/>
      <c r="I32" s="42"/>
      <c r="J32" s="42"/>
      <c r="K32" s="171">
        <f>J96</f>
        <v>0</v>
      </c>
      <c r="L32" s="42"/>
      <c r="M32" s="67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5"/>
      <c r="C33" s="42"/>
      <c r="D33" s="172" t="s">
        <v>107</v>
      </c>
      <c r="E33" s="42"/>
      <c r="F33" s="42"/>
      <c r="G33" s="42"/>
      <c r="H33" s="42"/>
      <c r="I33" s="42"/>
      <c r="J33" s="42"/>
      <c r="K33" s="170">
        <f>K107</f>
        <v>0</v>
      </c>
      <c r="L33" s="42"/>
      <c r="M33" s="67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25.44" customHeight="1">
      <c r="A34" s="42"/>
      <c r="B34" s="45"/>
      <c r="C34" s="42"/>
      <c r="D34" s="173" t="s">
        <v>37</v>
      </c>
      <c r="E34" s="42"/>
      <c r="F34" s="42"/>
      <c r="G34" s="42"/>
      <c r="H34" s="42"/>
      <c r="I34" s="42"/>
      <c r="J34" s="42"/>
      <c r="K34" s="174">
        <f>ROUND(K30 + K33, 2)</f>
        <v>0</v>
      </c>
      <c r="L34" s="42"/>
      <c r="M34" s="67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6.96" customHeight="1">
      <c r="A35" s="42"/>
      <c r="B35" s="45"/>
      <c r="C35" s="42"/>
      <c r="D35" s="169"/>
      <c r="E35" s="169"/>
      <c r="F35" s="169"/>
      <c r="G35" s="169"/>
      <c r="H35" s="169"/>
      <c r="I35" s="169"/>
      <c r="J35" s="169"/>
      <c r="K35" s="169"/>
      <c r="L35" s="169"/>
      <c r="M35" s="67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5"/>
      <c r="C36" s="42"/>
      <c r="D36" s="42"/>
      <c r="E36" s="42"/>
      <c r="F36" s="175" t="s">
        <v>39</v>
      </c>
      <c r="G36" s="42"/>
      <c r="H36" s="42"/>
      <c r="I36" s="175" t="s">
        <v>38</v>
      </c>
      <c r="J36" s="42"/>
      <c r="K36" s="175" t="s">
        <v>40</v>
      </c>
      <c r="L36" s="42"/>
      <c r="M36" s="67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="2" customFormat="1" ht="14.4" customHeight="1">
      <c r="A37" s="42"/>
      <c r="B37" s="45"/>
      <c r="C37" s="42"/>
      <c r="D37" s="176" t="s">
        <v>41</v>
      </c>
      <c r="E37" s="160" t="s">
        <v>42</v>
      </c>
      <c r="F37" s="171">
        <f>ROUND((SUM(BE107:BE114) + SUM(BE134:BE449)),  2)</f>
        <v>0</v>
      </c>
      <c r="G37" s="42"/>
      <c r="H37" s="42"/>
      <c r="I37" s="177">
        <v>0.20999999999999999</v>
      </c>
      <c r="J37" s="42"/>
      <c r="K37" s="171">
        <f>ROUND(((SUM(BE107:BE114) + SUM(BE134:BE449))*I37),  2)</f>
        <v>0</v>
      </c>
      <c r="L37" s="42"/>
      <c r="M37" s="67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14.4" customHeight="1">
      <c r="A38" s="42"/>
      <c r="B38" s="45"/>
      <c r="C38" s="42"/>
      <c r="D38" s="42"/>
      <c r="E38" s="160" t="s">
        <v>43</v>
      </c>
      <c r="F38" s="171">
        <f>ROUND((SUM(BF107:BF114) + SUM(BF134:BF449)),  2)</f>
        <v>0</v>
      </c>
      <c r="G38" s="42"/>
      <c r="H38" s="42"/>
      <c r="I38" s="177">
        <v>0.14999999999999999</v>
      </c>
      <c r="J38" s="42"/>
      <c r="K38" s="171">
        <f>ROUND(((SUM(BF107:BF114) + SUM(BF134:BF449))*I38),  2)</f>
        <v>0</v>
      </c>
      <c r="L38" s="42"/>
      <c r="M38" s="67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5"/>
      <c r="C39" s="42"/>
      <c r="D39" s="42"/>
      <c r="E39" s="160" t="s">
        <v>44</v>
      </c>
      <c r="F39" s="171">
        <f>ROUND((SUM(BG107:BG114) + SUM(BG134:BG449)),  2)</f>
        <v>0</v>
      </c>
      <c r="G39" s="42"/>
      <c r="H39" s="42"/>
      <c r="I39" s="177">
        <v>0.20999999999999999</v>
      </c>
      <c r="J39" s="42"/>
      <c r="K39" s="171">
        <f>0</f>
        <v>0</v>
      </c>
      <c r="L39" s="42"/>
      <c r="M39" s="67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hidden="1" s="2" customFormat="1" ht="14.4" customHeight="1">
      <c r="A40" s="42"/>
      <c r="B40" s="45"/>
      <c r="C40" s="42"/>
      <c r="D40" s="42"/>
      <c r="E40" s="160" t="s">
        <v>45</v>
      </c>
      <c r="F40" s="171">
        <f>ROUND((SUM(BH107:BH114) + SUM(BH134:BH449)),  2)</f>
        <v>0</v>
      </c>
      <c r="G40" s="42"/>
      <c r="H40" s="42"/>
      <c r="I40" s="177">
        <v>0.14999999999999999</v>
      </c>
      <c r="J40" s="42"/>
      <c r="K40" s="171">
        <f>0</f>
        <v>0</v>
      </c>
      <c r="L40" s="42"/>
      <c r="M40" s="67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hidden="1" s="2" customFormat="1" ht="14.4" customHeight="1">
      <c r="A41" s="42"/>
      <c r="B41" s="45"/>
      <c r="C41" s="42"/>
      <c r="D41" s="42"/>
      <c r="E41" s="160" t="s">
        <v>46</v>
      </c>
      <c r="F41" s="171">
        <f>ROUND((SUM(BI107:BI114) + SUM(BI134:BI449)),  2)</f>
        <v>0</v>
      </c>
      <c r="G41" s="42"/>
      <c r="H41" s="42"/>
      <c r="I41" s="177">
        <v>0</v>
      </c>
      <c r="J41" s="42"/>
      <c r="K41" s="171">
        <f>0</f>
        <v>0</v>
      </c>
      <c r="L41" s="42"/>
      <c r="M41" s="67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6.96" customHeight="1">
      <c r="A42" s="42"/>
      <c r="B42" s="4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67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="2" customFormat="1" ht="25.44" customHeight="1">
      <c r="A43" s="42"/>
      <c r="B43" s="45"/>
      <c r="C43" s="178"/>
      <c r="D43" s="179" t="s">
        <v>47</v>
      </c>
      <c r="E43" s="180"/>
      <c r="F43" s="180"/>
      <c r="G43" s="181" t="s">
        <v>48</v>
      </c>
      <c r="H43" s="182" t="s">
        <v>49</v>
      </c>
      <c r="I43" s="180"/>
      <c r="J43" s="180"/>
      <c r="K43" s="183">
        <f>SUM(K34:K41)</f>
        <v>0</v>
      </c>
      <c r="L43" s="184"/>
      <c r="M43" s="67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="2" customFormat="1" ht="14.4" customHeight="1">
      <c r="A44" s="42"/>
      <c r="B44" s="4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67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7"/>
      <c r="D50" s="185" t="s">
        <v>50</v>
      </c>
      <c r="E50" s="186"/>
      <c r="F50" s="186"/>
      <c r="G50" s="185" t="s">
        <v>51</v>
      </c>
      <c r="H50" s="186"/>
      <c r="I50" s="186"/>
      <c r="J50" s="186"/>
      <c r="K50" s="186"/>
      <c r="L50" s="186"/>
      <c r="M50" s="67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42"/>
      <c r="B61" s="45"/>
      <c r="C61" s="42"/>
      <c r="D61" s="187" t="s">
        <v>52</v>
      </c>
      <c r="E61" s="188"/>
      <c r="F61" s="189" t="s">
        <v>53</v>
      </c>
      <c r="G61" s="187" t="s">
        <v>52</v>
      </c>
      <c r="H61" s="188"/>
      <c r="I61" s="188"/>
      <c r="J61" s="190" t="s">
        <v>53</v>
      </c>
      <c r="K61" s="188"/>
      <c r="L61" s="188"/>
      <c r="M61" s="67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42"/>
      <c r="B65" s="45"/>
      <c r="C65" s="42"/>
      <c r="D65" s="185" t="s">
        <v>54</v>
      </c>
      <c r="E65" s="191"/>
      <c r="F65" s="191"/>
      <c r="G65" s="185" t="s">
        <v>55</v>
      </c>
      <c r="H65" s="191"/>
      <c r="I65" s="191"/>
      <c r="J65" s="191"/>
      <c r="K65" s="191"/>
      <c r="L65" s="191"/>
      <c r="M65" s="67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42"/>
      <c r="B76" s="45"/>
      <c r="C76" s="42"/>
      <c r="D76" s="187" t="s">
        <v>52</v>
      </c>
      <c r="E76" s="188"/>
      <c r="F76" s="189" t="s">
        <v>53</v>
      </c>
      <c r="G76" s="187" t="s">
        <v>52</v>
      </c>
      <c r="H76" s="188"/>
      <c r="I76" s="188"/>
      <c r="J76" s="190" t="s">
        <v>53</v>
      </c>
      <c r="K76" s="188"/>
      <c r="L76" s="188"/>
      <c r="M76" s="67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4.4" customHeight="1">
      <c r="A77" s="42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67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81" s="2" customFormat="1" ht="6.96" customHeight="1">
      <c r="A81" s="42"/>
      <c r="B81" s="194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67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4.96" customHeight="1">
      <c r="A82" s="42"/>
      <c r="B82" s="43"/>
      <c r="C82" s="23" t="s">
        <v>117</v>
      </c>
      <c r="D82" s="44"/>
      <c r="E82" s="44"/>
      <c r="F82" s="44"/>
      <c r="G82" s="44"/>
      <c r="H82" s="44"/>
      <c r="I82" s="44"/>
      <c r="J82" s="44"/>
      <c r="K82" s="44"/>
      <c r="L82" s="44"/>
      <c r="M82" s="67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67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2" t="s">
        <v>17</v>
      </c>
      <c r="D84" s="44"/>
      <c r="E84" s="44"/>
      <c r="F84" s="44"/>
      <c r="G84" s="44"/>
      <c r="H84" s="44"/>
      <c r="I84" s="44"/>
      <c r="J84" s="44"/>
      <c r="K84" s="44"/>
      <c r="L84" s="44"/>
      <c r="M84" s="67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196" t="str">
        <f>E7</f>
        <v>PD - Rekonstrukce tramvajových nástupišť Kunčičky - Kostel</v>
      </c>
      <c r="F85" s="32"/>
      <c r="G85" s="32"/>
      <c r="H85" s="32"/>
      <c r="I85" s="44"/>
      <c r="J85" s="44"/>
      <c r="K85" s="44"/>
      <c r="L85" s="44"/>
      <c r="M85" s="67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2" t="s">
        <v>114</v>
      </c>
      <c r="D86" s="44"/>
      <c r="E86" s="44"/>
      <c r="F86" s="44"/>
      <c r="G86" s="44"/>
      <c r="H86" s="44"/>
      <c r="I86" s="44"/>
      <c r="J86" s="44"/>
      <c r="K86" s="44"/>
      <c r="L86" s="44"/>
      <c r="M86" s="67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80" t="str">
        <f>E9</f>
        <v>SO02 - Úprava komunikace</v>
      </c>
      <c r="F87" s="44"/>
      <c r="G87" s="44"/>
      <c r="H87" s="44"/>
      <c r="I87" s="44"/>
      <c r="J87" s="44"/>
      <c r="K87" s="44"/>
      <c r="L87" s="44"/>
      <c r="M87" s="67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67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2" t="s">
        <v>21</v>
      </c>
      <c r="D89" s="44"/>
      <c r="E89" s="44"/>
      <c r="F89" s="27" t="str">
        <f>F12</f>
        <v xml:space="preserve"> </v>
      </c>
      <c r="G89" s="44"/>
      <c r="H89" s="44"/>
      <c r="I89" s="32" t="s">
        <v>23</v>
      </c>
      <c r="J89" s="83" t="str">
        <f>IF(J12="","",J12)</f>
        <v>15. 4. 2024</v>
      </c>
      <c r="K89" s="44"/>
      <c r="L89" s="44"/>
      <c r="M89" s="67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67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5.15" customHeight="1">
      <c r="A91" s="42"/>
      <c r="B91" s="43"/>
      <c r="C91" s="32" t="s">
        <v>25</v>
      </c>
      <c r="D91" s="44"/>
      <c r="E91" s="44"/>
      <c r="F91" s="27" t="str">
        <f>E15</f>
        <v xml:space="preserve"> </v>
      </c>
      <c r="G91" s="44"/>
      <c r="H91" s="44"/>
      <c r="I91" s="32" t="s">
        <v>30</v>
      </c>
      <c r="J91" s="36" t="str">
        <f>E21</f>
        <v xml:space="preserve"> </v>
      </c>
      <c r="K91" s="44"/>
      <c r="L91" s="44"/>
      <c r="M91" s="67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5.15" customHeight="1">
      <c r="A92" s="42"/>
      <c r="B92" s="43"/>
      <c r="C92" s="32" t="s">
        <v>28</v>
      </c>
      <c r="D92" s="44"/>
      <c r="E92" s="44"/>
      <c r="F92" s="27" t="str">
        <f>IF(E18="","",E18)</f>
        <v>Vyplň údaj</v>
      </c>
      <c r="G92" s="44"/>
      <c r="H92" s="44"/>
      <c r="I92" s="32" t="s">
        <v>31</v>
      </c>
      <c r="J92" s="36" t="str">
        <f>E24</f>
        <v xml:space="preserve"> </v>
      </c>
      <c r="K92" s="44"/>
      <c r="L92" s="44"/>
      <c r="M92" s="67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0.32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67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29.28" customHeight="1">
      <c r="A94" s="42"/>
      <c r="B94" s="43"/>
      <c r="C94" s="197" t="s">
        <v>118</v>
      </c>
      <c r="D94" s="154"/>
      <c r="E94" s="154"/>
      <c r="F94" s="154"/>
      <c r="G94" s="154"/>
      <c r="H94" s="154"/>
      <c r="I94" s="198" t="s">
        <v>119</v>
      </c>
      <c r="J94" s="198" t="s">
        <v>120</v>
      </c>
      <c r="K94" s="198" t="s">
        <v>121</v>
      </c>
      <c r="L94" s="154"/>
      <c r="M94" s="67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0.32" customHeight="1">
      <c r="A95" s="42"/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67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22.8" customHeight="1">
      <c r="A96" s="42"/>
      <c r="B96" s="43"/>
      <c r="C96" s="199" t="s">
        <v>122</v>
      </c>
      <c r="D96" s="44"/>
      <c r="E96" s="44"/>
      <c r="F96" s="44"/>
      <c r="G96" s="44"/>
      <c r="H96" s="44"/>
      <c r="I96" s="114">
        <f>Q134</f>
        <v>0</v>
      </c>
      <c r="J96" s="114">
        <f>R134</f>
        <v>0</v>
      </c>
      <c r="K96" s="114">
        <f>K134</f>
        <v>0</v>
      </c>
      <c r="L96" s="44"/>
      <c r="M96" s="67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U96" s="17" t="s">
        <v>123</v>
      </c>
    </row>
    <row r="97" s="9" customFormat="1" ht="24.96" customHeight="1">
      <c r="A97" s="9"/>
      <c r="B97" s="200"/>
      <c r="C97" s="201"/>
      <c r="D97" s="202" t="s">
        <v>124</v>
      </c>
      <c r="E97" s="203"/>
      <c r="F97" s="203"/>
      <c r="G97" s="203"/>
      <c r="H97" s="203"/>
      <c r="I97" s="204">
        <f>Q135</f>
        <v>0</v>
      </c>
      <c r="J97" s="204">
        <f>R135</f>
        <v>0</v>
      </c>
      <c r="K97" s="204">
        <f>K135</f>
        <v>0</v>
      </c>
      <c r="L97" s="201"/>
      <c r="M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207"/>
      <c r="D98" s="208" t="s">
        <v>185</v>
      </c>
      <c r="E98" s="209"/>
      <c r="F98" s="209"/>
      <c r="G98" s="209"/>
      <c r="H98" s="209"/>
      <c r="I98" s="210">
        <f>Q136</f>
        <v>0</v>
      </c>
      <c r="J98" s="210">
        <f>R136</f>
        <v>0</v>
      </c>
      <c r="K98" s="210">
        <f>K136</f>
        <v>0</v>
      </c>
      <c r="L98" s="207"/>
      <c r="M98" s="21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6"/>
      <c r="C99" s="207"/>
      <c r="D99" s="208" t="s">
        <v>186</v>
      </c>
      <c r="E99" s="209"/>
      <c r="F99" s="209"/>
      <c r="G99" s="209"/>
      <c r="H99" s="209"/>
      <c r="I99" s="210">
        <f>Q190</f>
        <v>0</v>
      </c>
      <c r="J99" s="210">
        <f>R190</f>
        <v>0</v>
      </c>
      <c r="K99" s="210">
        <f>K190</f>
        <v>0</v>
      </c>
      <c r="L99" s="207"/>
      <c r="M99" s="21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6"/>
      <c r="C100" s="207"/>
      <c r="D100" s="208" t="s">
        <v>187</v>
      </c>
      <c r="E100" s="209"/>
      <c r="F100" s="209"/>
      <c r="G100" s="209"/>
      <c r="H100" s="209"/>
      <c r="I100" s="210">
        <f>Q210</f>
        <v>0</v>
      </c>
      <c r="J100" s="210">
        <f>R210</f>
        <v>0</v>
      </c>
      <c r="K100" s="210">
        <f>K210</f>
        <v>0</v>
      </c>
      <c r="L100" s="207"/>
      <c r="M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207"/>
      <c r="D101" s="208" t="s">
        <v>188</v>
      </c>
      <c r="E101" s="209"/>
      <c r="F101" s="209"/>
      <c r="G101" s="209"/>
      <c r="H101" s="209"/>
      <c r="I101" s="210">
        <f>Q295</f>
        <v>0</v>
      </c>
      <c r="J101" s="210">
        <f>R295</f>
        <v>0</v>
      </c>
      <c r="K101" s="210">
        <f>K295</f>
        <v>0</v>
      </c>
      <c r="L101" s="207"/>
      <c r="M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6"/>
      <c r="C102" s="207"/>
      <c r="D102" s="208" t="s">
        <v>125</v>
      </c>
      <c r="E102" s="209"/>
      <c r="F102" s="209"/>
      <c r="G102" s="209"/>
      <c r="H102" s="209"/>
      <c r="I102" s="210">
        <f>Q325</f>
        <v>0</v>
      </c>
      <c r="J102" s="210">
        <f>R325</f>
        <v>0</v>
      </c>
      <c r="K102" s="210">
        <f>K325</f>
        <v>0</v>
      </c>
      <c r="L102" s="207"/>
      <c r="M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6"/>
      <c r="C103" s="207"/>
      <c r="D103" s="208" t="s">
        <v>189</v>
      </c>
      <c r="E103" s="209"/>
      <c r="F103" s="209"/>
      <c r="G103" s="209"/>
      <c r="H103" s="209"/>
      <c r="I103" s="210">
        <f>Q403</f>
        <v>0</v>
      </c>
      <c r="J103" s="210">
        <f>R403</f>
        <v>0</v>
      </c>
      <c r="K103" s="210">
        <f>K403</f>
        <v>0</v>
      </c>
      <c r="L103" s="207"/>
      <c r="M103" s="21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6"/>
      <c r="C104" s="207"/>
      <c r="D104" s="208" t="s">
        <v>126</v>
      </c>
      <c r="E104" s="209"/>
      <c r="F104" s="209"/>
      <c r="G104" s="209"/>
      <c r="H104" s="209"/>
      <c r="I104" s="210">
        <f>Q446</f>
        <v>0</v>
      </c>
      <c r="J104" s="210">
        <f>R446</f>
        <v>0</v>
      </c>
      <c r="K104" s="210">
        <f>K446</f>
        <v>0</v>
      </c>
      <c r="L104" s="207"/>
      <c r="M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42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67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="2" customFormat="1" ht="6.96" customHeight="1">
      <c r="A106" s="42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67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="2" customFormat="1" ht="29.28" customHeight="1">
      <c r="A107" s="42"/>
      <c r="B107" s="43"/>
      <c r="C107" s="199" t="s">
        <v>127</v>
      </c>
      <c r="D107" s="44"/>
      <c r="E107" s="44"/>
      <c r="F107" s="44"/>
      <c r="G107" s="44"/>
      <c r="H107" s="44"/>
      <c r="I107" s="44"/>
      <c r="J107" s="44"/>
      <c r="K107" s="212">
        <f>ROUND(K108 + K109 + K110 + K111 + K112 + K113,2)</f>
        <v>0</v>
      </c>
      <c r="L107" s="44"/>
      <c r="M107" s="67"/>
      <c r="O107" s="213" t="s">
        <v>41</v>
      </c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="2" customFormat="1" ht="18" customHeight="1">
      <c r="A108" s="42"/>
      <c r="B108" s="43"/>
      <c r="C108" s="44"/>
      <c r="D108" s="149" t="s">
        <v>128</v>
      </c>
      <c r="E108" s="142"/>
      <c r="F108" s="142"/>
      <c r="G108" s="44"/>
      <c r="H108" s="44"/>
      <c r="I108" s="44"/>
      <c r="J108" s="44"/>
      <c r="K108" s="143">
        <v>0</v>
      </c>
      <c r="L108" s="44"/>
      <c r="M108" s="214"/>
      <c r="N108" s="215"/>
      <c r="O108" s="216" t="s">
        <v>42</v>
      </c>
      <c r="P108" s="215"/>
      <c r="Q108" s="215"/>
      <c r="R108" s="215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8" t="s">
        <v>96</v>
      </c>
      <c r="AZ108" s="215"/>
      <c r="BA108" s="215"/>
      <c r="BB108" s="215"/>
      <c r="BC108" s="215"/>
      <c r="BD108" s="215"/>
      <c r="BE108" s="219">
        <f>IF(O108="základní",K108,0)</f>
        <v>0</v>
      </c>
      <c r="BF108" s="219">
        <f>IF(O108="snížená",K108,0)</f>
        <v>0</v>
      </c>
      <c r="BG108" s="219">
        <f>IF(O108="zákl. přenesená",K108,0)</f>
        <v>0</v>
      </c>
      <c r="BH108" s="219">
        <f>IF(O108="sníž. přenesená",K108,0)</f>
        <v>0</v>
      </c>
      <c r="BI108" s="219">
        <f>IF(O108="nulová",K108,0)</f>
        <v>0</v>
      </c>
      <c r="BJ108" s="218" t="s">
        <v>87</v>
      </c>
      <c r="BK108" s="215"/>
      <c r="BL108" s="215"/>
      <c r="BM108" s="215"/>
    </row>
    <row r="109" s="2" customFormat="1" ht="18" customHeight="1">
      <c r="A109" s="42"/>
      <c r="B109" s="43"/>
      <c r="C109" s="44"/>
      <c r="D109" s="149" t="s">
        <v>129</v>
      </c>
      <c r="E109" s="142"/>
      <c r="F109" s="142"/>
      <c r="G109" s="44"/>
      <c r="H109" s="44"/>
      <c r="I109" s="44"/>
      <c r="J109" s="44"/>
      <c r="K109" s="143">
        <v>0</v>
      </c>
      <c r="L109" s="44"/>
      <c r="M109" s="214"/>
      <c r="N109" s="215"/>
      <c r="O109" s="216" t="s">
        <v>42</v>
      </c>
      <c r="P109" s="215"/>
      <c r="Q109" s="215"/>
      <c r="R109" s="215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8" t="s">
        <v>96</v>
      </c>
      <c r="AZ109" s="215"/>
      <c r="BA109" s="215"/>
      <c r="BB109" s="215"/>
      <c r="BC109" s="215"/>
      <c r="BD109" s="215"/>
      <c r="BE109" s="219">
        <f>IF(O109="základní",K109,0)</f>
        <v>0</v>
      </c>
      <c r="BF109" s="219">
        <f>IF(O109="snížená",K109,0)</f>
        <v>0</v>
      </c>
      <c r="BG109" s="219">
        <f>IF(O109="zákl. přenesená",K109,0)</f>
        <v>0</v>
      </c>
      <c r="BH109" s="219">
        <f>IF(O109="sníž. přenesená",K109,0)</f>
        <v>0</v>
      </c>
      <c r="BI109" s="219">
        <f>IF(O109="nulová",K109,0)</f>
        <v>0</v>
      </c>
      <c r="BJ109" s="218" t="s">
        <v>87</v>
      </c>
      <c r="BK109" s="215"/>
      <c r="BL109" s="215"/>
      <c r="BM109" s="215"/>
    </row>
    <row r="110" s="2" customFormat="1" ht="18" customHeight="1">
      <c r="A110" s="42"/>
      <c r="B110" s="43"/>
      <c r="C110" s="44"/>
      <c r="D110" s="149" t="s">
        <v>130</v>
      </c>
      <c r="E110" s="142"/>
      <c r="F110" s="142"/>
      <c r="G110" s="44"/>
      <c r="H110" s="44"/>
      <c r="I110" s="44"/>
      <c r="J110" s="44"/>
      <c r="K110" s="143">
        <v>0</v>
      </c>
      <c r="L110" s="44"/>
      <c r="M110" s="214"/>
      <c r="N110" s="215"/>
      <c r="O110" s="216" t="s">
        <v>42</v>
      </c>
      <c r="P110" s="215"/>
      <c r="Q110" s="215"/>
      <c r="R110" s="215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8" t="s">
        <v>96</v>
      </c>
      <c r="AZ110" s="215"/>
      <c r="BA110" s="215"/>
      <c r="BB110" s="215"/>
      <c r="BC110" s="215"/>
      <c r="BD110" s="215"/>
      <c r="BE110" s="219">
        <f>IF(O110="základní",K110,0)</f>
        <v>0</v>
      </c>
      <c r="BF110" s="219">
        <f>IF(O110="snížená",K110,0)</f>
        <v>0</v>
      </c>
      <c r="BG110" s="219">
        <f>IF(O110="zákl. přenesená",K110,0)</f>
        <v>0</v>
      </c>
      <c r="BH110" s="219">
        <f>IF(O110="sníž. přenesená",K110,0)</f>
        <v>0</v>
      </c>
      <c r="BI110" s="219">
        <f>IF(O110="nulová",K110,0)</f>
        <v>0</v>
      </c>
      <c r="BJ110" s="218" t="s">
        <v>87</v>
      </c>
      <c r="BK110" s="215"/>
      <c r="BL110" s="215"/>
      <c r="BM110" s="215"/>
    </row>
    <row r="111" s="2" customFormat="1" ht="18" customHeight="1">
      <c r="A111" s="42"/>
      <c r="B111" s="43"/>
      <c r="C111" s="44"/>
      <c r="D111" s="149" t="s">
        <v>131</v>
      </c>
      <c r="E111" s="142"/>
      <c r="F111" s="142"/>
      <c r="G111" s="44"/>
      <c r="H111" s="44"/>
      <c r="I111" s="44"/>
      <c r="J111" s="44"/>
      <c r="K111" s="143">
        <v>0</v>
      </c>
      <c r="L111" s="44"/>
      <c r="M111" s="214"/>
      <c r="N111" s="215"/>
      <c r="O111" s="216" t="s">
        <v>42</v>
      </c>
      <c r="P111" s="215"/>
      <c r="Q111" s="215"/>
      <c r="R111" s="215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8" t="s">
        <v>96</v>
      </c>
      <c r="AZ111" s="215"/>
      <c r="BA111" s="215"/>
      <c r="BB111" s="215"/>
      <c r="BC111" s="215"/>
      <c r="BD111" s="215"/>
      <c r="BE111" s="219">
        <f>IF(O111="základní",K111,0)</f>
        <v>0</v>
      </c>
      <c r="BF111" s="219">
        <f>IF(O111="snížená",K111,0)</f>
        <v>0</v>
      </c>
      <c r="BG111" s="219">
        <f>IF(O111="zákl. přenesená",K111,0)</f>
        <v>0</v>
      </c>
      <c r="BH111" s="219">
        <f>IF(O111="sníž. přenesená",K111,0)</f>
        <v>0</v>
      </c>
      <c r="BI111" s="219">
        <f>IF(O111="nulová",K111,0)</f>
        <v>0</v>
      </c>
      <c r="BJ111" s="218" t="s">
        <v>87</v>
      </c>
      <c r="BK111" s="215"/>
      <c r="BL111" s="215"/>
      <c r="BM111" s="215"/>
    </row>
    <row r="112" s="2" customFormat="1" ht="18" customHeight="1">
      <c r="A112" s="42"/>
      <c r="B112" s="43"/>
      <c r="C112" s="44"/>
      <c r="D112" s="149" t="s">
        <v>132</v>
      </c>
      <c r="E112" s="142"/>
      <c r="F112" s="142"/>
      <c r="G112" s="44"/>
      <c r="H112" s="44"/>
      <c r="I112" s="44"/>
      <c r="J112" s="44"/>
      <c r="K112" s="143">
        <v>0</v>
      </c>
      <c r="L112" s="44"/>
      <c r="M112" s="214"/>
      <c r="N112" s="215"/>
      <c r="O112" s="216" t="s">
        <v>42</v>
      </c>
      <c r="P112" s="215"/>
      <c r="Q112" s="215"/>
      <c r="R112" s="215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5"/>
      <c r="AG112" s="215"/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8" t="s">
        <v>96</v>
      </c>
      <c r="AZ112" s="215"/>
      <c r="BA112" s="215"/>
      <c r="BB112" s="215"/>
      <c r="BC112" s="215"/>
      <c r="BD112" s="215"/>
      <c r="BE112" s="219">
        <f>IF(O112="základní",K112,0)</f>
        <v>0</v>
      </c>
      <c r="BF112" s="219">
        <f>IF(O112="snížená",K112,0)</f>
        <v>0</v>
      </c>
      <c r="BG112" s="219">
        <f>IF(O112="zákl. přenesená",K112,0)</f>
        <v>0</v>
      </c>
      <c r="BH112" s="219">
        <f>IF(O112="sníž. přenesená",K112,0)</f>
        <v>0</v>
      </c>
      <c r="BI112" s="219">
        <f>IF(O112="nulová",K112,0)</f>
        <v>0</v>
      </c>
      <c r="BJ112" s="218" t="s">
        <v>87</v>
      </c>
      <c r="BK112" s="215"/>
      <c r="BL112" s="215"/>
      <c r="BM112" s="215"/>
    </row>
    <row r="113" s="2" customFormat="1" ht="18" customHeight="1">
      <c r="A113" s="42"/>
      <c r="B113" s="43"/>
      <c r="C113" s="44"/>
      <c r="D113" s="142" t="s">
        <v>133</v>
      </c>
      <c r="E113" s="44"/>
      <c r="F113" s="44"/>
      <c r="G113" s="44"/>
      <c r="H113" s="44"/>
      <c r="I113" s="44"/>
      <c r="J113" s="44"/>
      <c r="K113" s="143">
        <f>ROUND(K30*T113,2)</f>
        <v>0</v>
      </c>
      <c r="L113" s="44"/>
      <c r="M113" s="214"/>
      <c r="N113" s="215"/>
      <c r="O113" s="216" t="s">
        <v>42</v>
      </c>
      <c r="P113" s="215"/>
      <c r="Q113" s="215"/>
      <c r="R113" s="215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5"/>
      <c r="AG113" s="215"/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8" t="s">
        <v>134</v>
      </c>
      <c r="AZ113" s="215"/>
      <c r="BA113" s="215"/>
      <c r="BB113" s="215"/>
      <c r="BC113" s="215"/>
      <c r="BD113" s="215"/>
      <c r="BE113" s="219">
        <f>IF(O113="základní",K113,0)</f>
        <v>0</v>
      </c>
      <c r="BF113" s="219">
        <f>IF(O113="snížená",K113,0)</f>
        <v>0</v>
      </c>
      <c r="BG113" s="219">
        <f>IF(O113="zákl. přenesená",K113,0)</f>
        <v>0</v>
      </c>
      <c r="BH113" s="219">
        <f>IF(O113="sníž. přenesená",K113,0)</f>
        <v>0</v>
      </c>
      <c r="BI113" s="219">
        <f>IF(O113="nulová",K113,0)</f>
        <v>0</v>
      </c>
      <c r="BJ113" s="218" t="s">
        <v>87</v>
      </c>
      <c r="BK113" s="215"/>
      <c r="BL113" s="215"/>
      <c r="BM113" s="215"/>
    </row>
    <row r="114" s="2" customFormat="1">
      <c r="A114" s="42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67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="2" customFormat="1" ht="29.28" customHeight="1">
      <c r="A115" s="42"/>
      <c r="B115" s="43"/>
      <c r="C115" s="153" t="s">
        <v>112</v>
      </c>
      <c r="D115" s="154"/>
      <c r="E115" s="154"/>
      <c r="F115" s="154"/>
      <c r="G115" s="154"/>
      <c r="H115" s="154"/>
      <c r="I115" s="154"/>
      <c r="J115" s="154"/>
      <c r="K115" s="155">
        <f>ROUND(K96+K107,2)</f>
        <v>0</v>
      </c>
      <c r="L115" s="154"/>
      <c r="M115" s="67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="2" customFormat="1" ht="6.96" customHeight="1">
      <c r="A116" s="42"/>
      <c r="B116" s="70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67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20" s="2" customFormat="1" ht="6.96" customHeight="1">
      <c r="A120" s="42"/>
      <c r="B120" s="72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67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="2" customFormat="1" ht="24.96" customHeight="1">
      <c r="A121" s="42"/>
      <c r="B121" s="43"/>
      <c r="C121" s="23" t="s">
        <v>135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67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="2" customFormat="1" ht="6.96" customHeight="1">
      <c r="A122" s="42"/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67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="2" customFormat="1" ht="12" customHeight="1">
      <c r="A123" s="42"/>
      <c r="B123" s="43"/>
      <c r="C123" s="32" t="s">
        <v>17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67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="2" customFormat="1" ht="16.5" customHeight="1">
      <c r="A124" s="42"/>
      <c r="B124" s="43"/>
      <c r="C124" s="44"/>
      <c r="D124" s="44"/>
      <c r="E124" s="196" t="str">
        <f>E7</f>
        <v>PD - Rekonstrukce tramvajových nástupišť Kunčičky - Kostel</v>
      </c>
      <c r="F124" s="32"/>
      <c r="G124" s="32"/>
      <c r="H124" s="32"/>
      <c r="I124" s="44"/>
      <c r="J124" s="44"/>
      <c r="K124" s="44"/>
      <c r="L124" s="44"/>
      <c r="M124" s="67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="2" customFormat="1" ht="12" customHeight="1">
      <c r="A125" s="42"/>
      <c r="B125" s="43"/>
      <c r="C125" s="32" t="s">
        <v>114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67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="2" customFormat="1" ht="16.5" customHeight="1">
      <c r="A126" s="42"/>
      <c r="B126" s="43"/>
      <c r="C126" s="44"/>
      <c r="D126" s="44"/>
      <c r="E126" s="80" t="str">
        <f>E9</f>
        <v>SO02 - Úprava komunikace</v>
      </c>
      <c r="F126" s="44"/>
      <c r="G126" s="44"/>
      <c r="H126" s="44"/>
      <c r="I126" s="44"/>
      <c r="J126" s="44"/>
      <c r="K126" s="44"/>
      <c r="L126" s="44"/>
      <c r="M126" s="67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="2" customFormat="1" ht="6.96" customHeight="1">
      <c r="A127" s="42"/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67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="2" customFormat="1" ht="12" customHeight="1">
      <c r="A128" s="42"/>
      <c r="B128" s="43"/>
      <c r="C128" s="32" t="s">
        <v>21</v>
      </c>
      <c r="D128" s="44"/>
      <c r="E128" s="44"/>
      <c r="F128" s="27" t="str">
        <f>F12</f>
        <v xml:space="preserve"> </v>
      </c>
      <c r="G128" s="44"/>
      <c r="H128" s="44"/>
      <c r="I128" s="32" t="s">
        <v>23</v>
      </c>
      <c r="J128" s="83" t="str">
        <f>IF(J12="","",J12)</f>
        <v>15. 4. 2024</v>
      </c>
      <c r="K128" s="44"/>
      <c r="L128" s="44"/>
      <c r="M128" s="67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="2" customFormat="1" ht="6.96" customHeight="1">
      <c r="A129" s="42"/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67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="2" customFormat="1" ht="15.15" customHeight="1">
      <c r="A130" s="42"/>
      <c r="B130" s="43"/>
      <c r="C130" s="32" t="s">
        <v>25</v>
      </c>
      <c r="D130" s="44"/>
      <c r="E130" s="44"/>
      <c r="F130" s="27" t="str">
        <f>E15</f>
        <v xml:space="preserve"> </v>
      </c>
      <c r="G130" s="44"/>
      <c r="H130" s="44"/>
      <c r="I130" s="32" t="s">
        <v>30</v>
      </c>
      <c r="J130" s="36" t="str">
        <f>E21</f>
        <v xml:space="preserve"> </v>
      </c>
      <c r="K130" s="44"/>
      <c r="L130" s="44"/>
      <c r="M130" s="67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="2" customFormat="1" ht="15.15" customHeight="1">
      <c r="A131" s="42"/>
      <c r="B131" s="43"/>
      <c r="C131" s="32" t="s">
        <v>28</v>
      </c>
      <c r="D131" s="44"/>
      <c r="E131" s="44"/>
      <c r="F131" s="27" t="str">
        <f>IF(E18="","",E18)</f>
        <v>Vyplň údaj</v>
      </c>
      <c r="G131" s="44"/>
      <c r="H131" s="44"/>
      <c r="I131" s="32" t="s">
        <v>31</v>
      </c>
      <c r="J131" s="36" t="str">
        <f>E24</f>
        <v xml:space="preserve"> </v>
      </c>
      <c r="K131" s="44"/>
      <c r="L131" s="44"/>
      <c r="M131" s="67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="2" customFormat="1" ht="10.32" customHeight="1">
      <c r="A132" s="42"/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67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="11" customFormat="1" ht="29.28" customHeight="1">
      <c r="A133" s="220"/>
      <c r="B133" s="221"/>
      <c r="C133" s="222" t="s">
        <v>136</v>
      </c>
      <c r="D133" s="223" t="s">
        <v>62</v>
      </c>
      <c r="E133" s="223" t="s">
        <v>58</v>
      </c>
      <c r="F133" s="223" t="s">
        <v>59</v>
      </c>
      <c r="G133" s="223" t="s">
        <v>137</v>
      </c>
      <c r="H133" s="223" t="s">
        <v>138</v>
      </c>
      <c r="I133" s="223" t="s">
        <v>139</v>
      </c>
      <c r="J133" s="223" t="s">
        <v>140</v>
      </c>
      <c r="K133" s="223" t="s">
        <v>121</v>
      </c>
      <c r="L133" s="224" t="s">
        <v>141</v>
      </c>
      <c r="M133" s="225"/>
      <c r="N133" s="104" t="s">
        <v>1</v>
      </c>
      <c r="O133" s="105" t="s">
        <v>41</v>
      </c>
      <c r="P133" s="105" t="s">
        <v>142</v>
      </c>
      <c r="Q133" s="105" t="s">
        <v>143</v>
      </c>
      <c r="R133" s="105" t="s">
        <v>144</v>
      </c>
      <c r="S133" s="105" t="s">
        <v>145</v>
      </c>
      <c r="T133" s="105" t="s">
        <v>146</v>
      </c>
      <c r="U133" s="105" t="s">
        <v>147</v>
      </c>
      <c r="V133" s="105" t="s">
        <v>148</v>
      </c>
      <c r="W133" s="105" t="s">
        <v>149</v>
      </c>
      <c r="X133" s="106" t="s">
        <v>150</v>
      </c>
      <c r="Y133" s="220"/>
      <c r="Z133" s="220"/>
      <c r="AA133" s="220"/>
      <c r="AB133" s="220"/>
      <c r="AC133" s="220"/>
      <c r="AD133" s="220"/>
      <c r="AE133" s="220"/>
    </row>
    <row r="134" s="2" customFormat="1" ht="22.8" customHeight="1">
      <c r="A134" s="42"/>
      <c r="B134" s="43"/>
      <c r="C134" s="111" t="s">
        <v>151</v>
      </c>
      <c r="D134" s="44"/>
      <c r="E134" s="44"/>
      <c r="F134" s="44"/>
      <c r="G134" s="44"/>
      <c r="H134" s="44"/>
      <c r="I134" s="44"/>
      <c r="J134" s="44"/>
      <c r="K134" s="226">
        <f>BK134</f>
        <v>0</v>
      </c>
      <c r="L134" s="44"/>
      <c r="M134" s="45"/>
      <c r="N134" s="107"/>
      <c r="O134" s="227"/>
      <c r="P134" s="108"/>
      <c r="Q134" s="228">
        <f>Q135</f>
        <v>0</v>
      </c>
      <c r="R134" s="228">
        <f>R135</f>
        <v>0</v>
      </c>
      <c r="S134" s="108"/>
      <c r="T134" s="229">
        <f>T135</f>
        <v>0</v>
      </c>
      <c r="U134" s="108"/>
      <c r="V134" s="229">
        <f>V135</f>
        <v>45.189870200000001</v>
      </c>
      <c r="W134" s="108"/>
      <c r="X134" s="230">
        <f>X135</f>
        <v>724.21885999999995</v>
      </c>
      <c r="Y134" s="42"/>
      <c r="Z134" s="42"/>
      <c r="AA134" s="42"/>
      <c r="AB134" s="42"/>
      <c r="AC134" s="42"/>
      <c r="AD134" s="42"/>
      <c r="AE134" s="42"/>
      <c r="AT134" s="17" t="s">
        <v>78</v>
      </c>
      <c r="AU134" s="17" t="s">
        <v>123</v>
      </c>
      <c r="BK134" s="231">
        <f>BK135</f>
        <v>0</v>
      </c>
    </row>
    <row r="135" s="12" customFormat="1" ht="25.92" customHeight="1">
      <c r="A135" s="12"/>
      <c r="B135" s="232"/>
      <c r="C135" s="233"/>
      <c r="D135" s="234" t="s">
        <v>78</v>
      </c>
      <c r="E135" s="235" t="s">
        <v>152</v>
      </c>
      <c r="F135" s="235" t="s">
        <v>153</v>
      </c>
      <c r="G135" s="233"/>
      <c r="H135" s="233"/>
      <c r="I135" s="236"/>
      <c r="J135" s="236"/>
      <c r="K135" s="237">
        <f>BK135</f>
        <v>0</v>
      </c>
      <c r="L135" s="233"/>
      <c r="M135" s="238"/>
      <c r="N135" s="239"/>
      <c r="O135" s="240"/>
      <c r="P135" s="240"/>
      <c r="Q135" s="241">
        <f>Q136+Q190+Q210+Q295+Q325+Q403+Q446</f>
        <v>0</v>
      </c>
      <c r="R135" s="241">
        <f>R136+R190+R210+R295+R325+R403+R446</f>
        <v>0</v>
      </c>
      <c r="S135" s="240"/>
      <c r="T135" s="242">
        <f>T136+T190+T210+T295+T325+T403+T446</f>
        <v>0</v>
      </c>
      <c r="U135" s="240"/>
      <c r="V135" s="242">
        <f>V136+V190+V210+V295+V325+V403+V446</f>
        <v>45.189870200000001</v>
      </c>
      <c r="W135" s="240"/>
      <c r="X135" s="243">
        <f>X136+X190+X210+X295+X325+X403+X446</f>
        <v>724.21885999999995</v>
      </c>
      <c r="Y135" s="12"/>
      <c r="Z135" s="12"/>
      <c r="AA135" s="12"/>
      <c r="AB135" s="12"/>
      <c r="AC135" s="12"/>
      <c r="AD135" s="12"/>
      <c r="AE135" s="12"/>
      <c r="AR135" s="244" t="s">
        <v>87</v>
      </c>
      <c r="AT135" s="245" t="s">
        <v>78</v>
      </c>
      <c r="AU135" s="245" t="s">
        <v>79</v>
      </c>
      <c r="AY135" s="244" t="s">
        <v>154</v>
      </c>
      <c r="BK135" s="246">
        <f>BK136+BK190+BK210+BK295+BK325+BK403+BK446</f>
        <v>0</v>
      </c>
    </row>
    <row r="136" s="12" customFormat="1" ht="22.8" customHeight="1">
      <c r="A136" s="12"/>
      <c r="B136" s="232"/>
      <c r="C136" s="233"/>
      <c r="D136" s="234" t="s">
        <v>78</v>
      </c>
      <c r="E136" s="247" t="s">
        <v>87</v>
      </c>
      <c r="F136" s="247" t="s">
        <v>190</v>
      </c>
      <c r="G136" s="233"/>
      <c r="H136" s="233"/>
      <c r="I136" s="236"/>
      <c r="J136" s="236"/>
      <c r="K136" s="248">
        <f>BK136</f>
        <v>0</v>
      </c>
      <c r="L136" s="233"/>
      <c r="M136" s="238"/>
      <c r="N136" s="239"/>
      <c r="O136" s="240"/>
      <c r="P136" s="240"/>
      <c r="Q136" s="241">
        <f>SUM(Q137:Q189)</f>
        <v>0</v>
      </c>
      <c r="R136" s="241">
        <f>SUM(R137:R189)</f>
        <v>0</v>
      </c>
      <c r="S136" s="240"/>
      <c r="T136" s="242">
        <f>SUM(T137:T189)</f>
        <v>0</v>
      </c>
      <c r="U136" s="240"/>
      <c r="V136" s="242">
        <f>SUM(V137:V189)</f>
        <v>0.1044876</v>
      </c>
      <c r="W136" s="240"/>
      <c r="X136" s="243">
        <f>SUM(X137:X189)</f>
        <v>543.53746000000001</v>
      </c>
      <c r="Y136" s="12"/>
      <c r="Z136" s="12"/>
      <c r="AA136" s="12"/>
      <c r="AB136" s="12"/>
      <c r="AC136" s="12"/>
      <c r="AD136" s="12"/>
      <c r="AE136" s="12"/>
      <c r="AR136" s="244" t="s">
        <v>87</v>
      </c>
      <c r="AT136" s="245" t="s">
        <v>78</v>
      </c>
      <c r="AU136" s="245" t="s">
        <v>87</v>
      </c>
      <c r="AY136" s="244" t="s">
        <v>154</v>
      </c>
      <c r="BK136" s="246">
        <f>SUM(BK137:BK189)</f>
        <v>0</v>
      </c>
    </row>
    <row r="137" s="2" customFormat="1" ht="33" customHeight="1">
      <c r="A137" s="42"/>
      <c r="B137" s="43"/>
      <c r="C137" s="249" t="s">
        <v>87</v>
      </c>
      <c r="D137" s="249" t="s">
        <v>157</v>
      </c>
      <c r="E137" s="250" t="s">
        <v>191</v>
      </c>
      <c r="F137" s="251" t="s">
        <v>192</v>
      </c>
      <c r="G137" s="252" t="s">
        <v>193</v>
      </c>
      <c r="H137" s="253">
        <v>471.45999999999998</v>
      </c>
      <c r="I137" s="254"/>
      <c r="J137" s="254"/>
      <c r="K137" s="255">
        <f>ROUND(P137*H137,2)</f>
        <v>0</v>
      </c>
      <c r="L137" s="251" t="s">
        <v>161</v>
      </c>
      <c r="M137" s="45"/>
      <c r="N137" s="256" t="s">
        <v>1</v>
      </c>
      <c r="O137" s="257" t="s">
        <v>42</v>
      </c>
      <c r="P137" s="258">
        <f>I137+J137</f>
        <v>0</v>
      </c>
      <c r="Q137" s="258">
        <f>ROUND(I137*H137,2)</f>
        <v>0</v>
      </c>
      <c r="R137" s="258">
        <f>ROUND(J137*H137,2)</f>
        <v>0</v>
      </c>
      <c r="S137" s="95"/>
      <c r="T137" s="259">
        <f>S137*H137</f>
        <v>0</v>
      </c>
      <c r="U137" s="259">
        <v>0</v>
      </c>
      <c r="V137" s="259">
        <f>U137*H137</f>
        <v>0</v>
      </c>
      <c r="W137" s="259">
        <v>0.44</v>
      </c>
      <c r="X137" s="260">
        <f>W137*H137</f>
        <v>207.44239999999999</v>
      </c>
      <c r="Y137" s="42"/>
      <c r="Z137" s="42"/>
      <c r="AA137" s="42"/>
      <c r="AB137" s="42"/>
      <c r="AC137" s="42"/>
      <c r="AD137" s="42"/>
      <c r="AE137" s="42"/>
      <c r="AR137" s="261" t="s">
        <v>162</v>
      </c>
      <c r="AT137" s="261" t="s">
        <v>157</v>
      </c>
      <c r="AU137" s="261" t="s">
        <v>89</v>
      </c>
      <c r="AY137" s="17" t="s">
        <v>154</v>
      </c>
      <c r="BE137" s="148">
        <f>IF(O137="základní",K137,0)</f>
        <v>0</v>
      </c>
      <c r="BF137" s="148">
        <f>IF(O137="snížená",K137,0)</f>
        <v>0</v>
      </c>
      <c r="BG137" s="148">
        <f>IF(O137="zákl. přenesená",K137,0)</f>
        <v>0</v>
      </c>
      <c r="BH137" s="148">
        <f>IF(O137="sníž. přenesená",K137,0)</f>
        <v>0</v>
      </c>
      <c r="BI137" s="148">
        <f>IF(O137="nulová",K137,0)</f>
        <v>0</v>
      </c>
      <c r="BJ137" s="17" t="s">
        <v>87</v>
      </c>
      <c r="BK137" s="148">
        <f>ROUND(P137*H137,2)</f>
        <v>0</v>
      </c>
      <c r="BL137" s="17" t="s">
        <v>162</v>
      </c>
      <c r="BM137" s="261" t="s">
        <v>194</v>
      </c>
    </row>
    <row r="138" s="2" customFormat="1">
      <c r="A138" s="42"/>
      <c r="B138" s="43"/>
      <c r="C138" s="44"/>
      <c r="D138" s="262" t="s">
        <v>164</v>
      </c>
      <c r="E138" s="44"/>
      <c r="F138" s="263" t="s">
        <v>195</v>
      </c>
      <c r="G138" s="44"/>
      <c r="H138" s="44"/>
      <c r="I138" s="217"/>
      <c r="J138" s="217"/>
      <c r="K138" s="44"/>
      <c r="L138" s="44"/>
      <c r="M138" s="45"/>
      <c r="N138" s="264"/>
      <c r="O138" s="265"/>
      <c r="P138" s="95"/>
      <c r="Q138" s="95"/>
      <c r="R138" s="95"/>
      <c r="S138" s="95"/>
      <c r="T138" s="95"/>
      <c r="U138" s="95"/>
      <c r="V138" s="95"/>
      <c r="W138" s="95"/>
      <c r="X138" s="96"/>
      <c r="Y138" s="42"/>
      <c r="Z138" s="42"/>
      <c r="AA138" s="42"/>
      <c r="AB138" s="42"/>
      <c r="AC138" s="42"/>
      <c r="AD138" s="42"/>
      <c r="AE138" s="42"/>
      <c r="AT138" s="17" t="s">
        <v>164</v>
      </c>
      <c r="AU138" s="17" t="s">
        <v>89</v>
      </c>
    </row>
    <row r="139" s="2" customFormat="1">
      <c r="A139" s="42"/>
      <c r="B139" s="43"/>
      <c r="C139" s="44"/>
      <c r="D139" s="266" t="s">
        <v>166</v>
      </c>
      <c r="E139" s="44"/>
      <c r="F139" s="267" t="s">
        <v>196</v>
      </c>
      <c r="G139" s="44"/>
      <c r="H139" s="44"/>
      <c r="I139" s="217"/>
      <c r="J139" s="217"/>
      <c r="K139" s="44"/>
      <c r="L139" s="44"/>
      <c r="M139" s="45"/>
      <c r="N139" s="264"/>
      <c r="O139" s="265"/>
      <c r="P139" s="95"/>
      <c r="Q139" s="95"/>
      <c r="R139" s="95"/>
      <c r="S139" s="95"/>
      <c r="T139" s="95"/>
      <c r="U139" s="95"/>
      <c r="V139" s="95"/>
      <c r="W139" s="95"/>
      <c r="X139" s="96"/>
      <c r="Y139" s="42"/>
      <c r="Z139" s="42"/>
      <c r="AA139" s="42"/>
      <c r="AB139" s="42"/>
      <c r="AC139" s="42"/>
      <c r="AD139" s="42"/>
      <c r="AE139" s="42"/>
      <c r="AT139" s="17" t="s">
        <v>166</v>
      </c>
      <c r="AU139" s="17" t="s">
        <v>89</v>
      </c>
    </row>
    <row r="140" s="14" customFormat="1">
      <c r="A140" s="14"/>
      <c r="B140" s="293"/>
      <c r="C140" s="294"/>
      <c r="D140" s="262" t="s">
        <v>173</v>
      </c>
      <c r="E140" s="295" t="s">
        <v>1</v>
      </c>
      <c r="F140" s="296" t="s">
        <v>197</v>
      </c>
      <c r="G140" s="294"/>
      <c r="H140" s="295" t="s">
        <v>1</v>
      </c>
      <c r="I140" s="297"/>
      <c r="J140" s="297"/>
      <c r="K140" s="294"/>
      <c r="L140" s="294"/>
      <c r="M140" s="298"/>
      <c r="N140" s="299"/>
      <c r="O140" s="300"/>
      <c r="P140" s="300"/>
      <c r="Q140" s="300"/>
      <c r="R140" s="300"/>
      <c r="S140" s="300"/>
      <c r="T140" s="300"/>
      <c r="U140" s="300"/>
      <c r="V140" s="300"/>
      <c r="W140" s="300"/>
      <c r="X140" s="301"/>
      <c r="Y140" s="14"/>
      <c r="Z140" s="14"/>
      <c r="AA140" s="14"/>
      <c r="AB140" s="14"/>
      <c r="AC140" s="14"/>
      <c r="AD140" s="14"/>
      <c r="AE140" s="14"/>
      <c r="AT140" s="302" t="s">
        <v>173</v>
      </c>
      <c r="AU140" s="302" t="s">
        <v>89</v>
      </c>
      <c r="AV140" s="14" t="s">
        <v>87</v>
      </c>
      <c r="AW140" s="14" t="s">
        <v>5</v>
      </c>
      <c r="AX140" s="14" t="s">
        <v>79</v>
      </c>
      <c r="AY140" s="302" t="s">
        <v>154</v>
      </c>
    </row>
    <row r="141" s="13" customFormat="1">
      <c r="A141" s="13"/>
      <c r="B141" s="278"/>
      <c r="C141" s="279"/>
      <c r="D141" s="262" t="s">
        <v>173</v>
      </c>
      <c r="E141" s="280" t="s">
        <v>1</v>
      </c>
      <c r="F141" s="281" t="s">
        <v>198</v>
      </c>
      <c r="G141" s="279"/>
      <c r="H141" s="282">
        <v>410</v>
      </c>
      <c r="I141" s="283"/>
      <c r="J141" s="283"/>
      <c r="K141" s="279"/>
      <c r="L141" s="279"/>
      <c r="M141" s="284"/>
      <c r="N141" s="285"/>
      <c r="O141" s="286"/>
      <c r="P141" s="286"/>
      <c r="Q141" s="286"/>
      <c r="R141" s="286"/>
      <c r="S141" s="286"/>
      <c r="T141" s="286"/>
      <c r="U141" s="286"/>
      <c r="V141" s="286"/>
      <c r="W141" s="286"/>
      <c r="X141" s="287"/>
      <c r="Y141" s="13"/>
      <c r="Z141" s="13"/>
      <c r="AA141" s="13"/>
      <c r="AB141" s="13"/>
      <c r="AC141" s="13"/>
      <c r="AD141" s="13"/>
      <c r="AE141" s="13"/>
      <c r="AT141" s="288" t="s">
        <v>173</v>
      </c>
      <c r="AU141" s="288" t="s">
        <v>89</v>
      </c>
      <c r="AV141" s="13" t="s">
        <v>89</v>
      </c>
      <c r="AW141" s="13" t="s">
        <v>5</v>
      </c>
      <c r="AX141" s="13" t="s">
        <v>79</v>
      </c>
      <c r="AY141" s="288" t="s">
        <v>154</v>
      </c>
    </row>
    <row r="142" s="13" customFormat="1">
      <c r="A142" s="13"/>
      <c r="B142" s="278"/>
      <c r="C142" s="279"/>
      <c r="D142" s="262" t="s">
        <v>173</v>
      </c>
      <c r="E142" s="280" t="s">
        <v>1</v>
      </c>
      <c r="F142" s="281" t="s">
        <v>199</v>
      </c>
      <c r="G142" s="279"/>
      <c r="H142" s="282">
        <v>61.460000000000001</v>
      </c>
      <c r="I142" s="283"/>
      <c r="J142" s="283"/>
      <c r="K142" s="279"/>
      <c r="L142" s="279"/>
      <c r="M142" s="284"/>
      <c r="N142" s="285"/>
      <c r="O142" s="286"/>
      <c r="P142" s="286"/>
      <c r="Q142" s="286"/>
      <c r="R142" s="286"/>
      <c r="S142" s="286"/>
      <c r="T142" s="286"/>
      <c r="U142" s="286"/>
      <c r="V142" s="286"/>
      <c r="W142" s="286"/>
      <c r="X142" s="287"/>
      <c r="Y142" s="13"/>
      <c r="Z142" s="13"/>
      <c r="AA142" s="13"/>
      <c r="AB142" s="13"/>
      <c r="AC142" s="13"/>
      <c r="AD142" s="13"/>
      <c r="AE142" s="13"/>
      <c r="AT142" s="288" t="s">
        <v>173</v>
      </c>
      <c r="AU142" s="288" t="s">
        <v>89</v>
      </c>
      <c r="AV142" s="13" t="s">
        <v>89</v>
      </c>
      <c r="AW142" s="13" t="s">
        <v>5</v>
      </c>
      <c r="AX142" s="13" t="s">
        <v>79</v>
      </c>
      <c r="AY142" s="288" t="s">
        <v>154</v>
      </c>
    </row>
    <row r="143" s="15" customFormat="1">
      <c r="A143" s="15"/>
      <c r="B143" s="303"/>
      <c r="C143" s="304"/>
      <c r="D143" s="262" t="s">
        <v>173</v>
      </c>
      <c r="E143" s="305" t="s">
        <v>1</v>
      </c>
      <c r="F143" s="306" t="s">
        <v>200</v>
      </c>
      <c r="G143" s="304"/>
      <c r="H143" s="307">
        <v>471.45999999999998</v>
      </c>
      <c r="I143" s="308"/>
      <c r="J143" s="308"/>
      <c r="K143" s="304"/>
      <c r="L143" s="304"/>
      <c r="M143" s="309"/>
      <c r="N143" s="310"/>
      <c r="O143" s="311"/>
      <c r="P143" s="311"/>
      <c r="Q143" s="311"/>
      <c r="R143" s="311"/>
      <c r="S143" s="311"/>
      <c r="T143" s="311"/>
      <c r="U143" s="311"/>
      <c r="V143" s="311"/>
      <c r="W143" s="311"/>
      <c r="X143" s="312"/>
      <c r="Y143" s="15"/>
      <c r="Z143" s="15"/>
      <c r="AA143" s="15"/>
      <c r="AB143" s="15"/>
      <c r="AC143" s="15"/>
      <c r="AD143" s="15"/>
      <c r="AE143" s="15"/>
      <c r="AT143" s="313" t="s">
        <v>173</v>
      </c>
      <c r="AU143" s="313" t="s">
        <v>89</v>
      </c>
      <c r="AV143" s="15" t="s">
        <v>162</v>
      </c>
      <c r="AW143" s="15" t="s">
        <v>5</v>
      </c>
      <c r="AX143" s="15" t="s">
        <v>87</v>
      </c>
      <c r="AY143" s="313" t="s">
        <v>154</v>
      </c>
    </row>
    <row r="144" s="2" customFormat="1" ht="24.15" customHeight="1">
      <c r="A144" s="42"/>
      <c r="B144" s="43"/>
      <c r="C144" s="249" t="s">
        <v>89</v>
      </c>
      <c r="D144" s="249" t="s">
        <v>157</v>
      </c>
      <c r="E144" s="250" t="s">
        <v>201</v>
      </c>
      <c r="F144" s="251" t="s">
        <v>202</v>
      </c>
      <c r="G144" s="252" t="s">
        <v>193</v>
      </c>
      <c r="H144" s="253">
        <v>487.25999999999999</v>
      </c>
      <c r="I144" s="254"/>
      <c r="J144" s="254"/>
      <c r="K144" s="255">
        <f>ROUND(P144*H144,2)</f>
        <v>0</v>
      </c>
      <c r="L144" s="251" t="s">
        <v>161</v>
      </c>
      <c r="M144" s="45"/>
      <c r="N144" s="256" t="s">
        <v>1</v>
      </c>
      <c r="O144" s="257" t="s">
        <v>42</v>
      </c>
      <c r="P144" s="258">
        <f>I144+J144</f>
        <v>0</v>
      </c>
      <c r="Q144" s="258">
        <f>ROUND(I144*H144,2)</f>
        <v>0</v>
      </c>
      <c r="R144" s="258">
        <f>ROUND(J144*H144,2)</f>
        <v>0</v>
      </c>
      <c r="S144" s="95"/>
      <c r="T144" s="259">
        <f>S144*H144</f>
        <v>0</v>
      </c>
      <c r="U144" s="259">
        <v>0</v>
      </c>
      <c r="V144" s="259">
        <f>U144*H144</f>
        <v>0</v>
      </c>
      <c r="W144" s="259">
        <v>0.316</v>
      </c>
      <c r="X144" s="260">
        <f>W144*H144</f>
        <v>153.97416000000001</v>
      </c>
      <c r="Y144" s="42"/>
      <c r="Z144" s="42"/>
      <c r="AA144" s="42"/>
      <c r="AB144" s="42"/>
      <c r="AC144" s="42"/>
      <c r="AD144" s="42"/>
      <c r="AE144" s="42"/>
      <c r="AR144" s="261" t="s">
        <v>162</v>
      </c>
      <c r="AT144" s="261" t="s">
        <v>157</v>
      </c>
      <c r="AU144" s="261" t="s">
        <v>89</v>
      </c>
      <c r="AY144" s="17" t="s">
        <v>154</v>
      </c>
      <c r="BE144" s="148">
        <f>IF(O144="základní",K144,0)</f>
        <v>0</v>
      </c>
      <c r="BF144" s="148">
        <f>IF(O144="snížená",K144,0)</f>
        <v>0</v>
      </c>
      <c r="BG144" s="148">
        <f>IF(O144="zákl. přenesená",K144,0)</f>
        <v>0</v>
      </c>
      <c r="BH144" s="148">
        <f>IF(O144="sníž. přenesená",K144,0)</f>
        <v>0</v>
      </c>
      <c r="BI144" s="148">
        <f>IF(O144="nulová",K144,0)</f>
        <v>0</v>
      </c>
      <c r="BJ144" s="17" t="s">
        <v>87</v>
      </c>
      <c r="BK144" s="148">
        <f>ROUND(P144*H144,2)</f>
        <v>0</v>
      </c>
      <c r="BL144" s="17" t="s">
        <v>162</v>
      </c>
      <c r="BM144" s="261" t="s">
        <v>203</v>
      </c>
    </row>
    <row r="145" s="2" customFormat="1">
      <c r="A145" s="42"/>
      <c r="B145" s="43"/>
      <c r="C145" s="44"/>
      <c r="D145" s="262" t="s">
        <v>164</v>
      </c>
      <c r="E145" s="44"/>
      <c r="F145" s="263" t="s">
        <v>204</v>
      </c>
      <c r="G145" s="44"/>
      <c r="H145" s="44"/>
      <c r="I145" s="217"/>
      <c r="J145" s="217"/>
      <c r="K145" s="44"/>
      <c r="L145" s="44"/>
      <c r="M145" s="45"/>
      <c r="N145" s="264"/>
      <c r="O145" s="265"/>
      <c r="P145" s="95"/>
      <c r="Q145" s="95"/>
      <c r="R145" s="95"/>
      <c r="S145" s="95"/>
      <c r="T145" s="95"/>
      <c r="U145" s="95"/>
      <c r="V145" s="95"/>
      <c r="W145" s="95"/>
      <c r="X145" s="96"/>
      <c r="Y145" s="42"/>
      <c r="Z145" s="42"/>
      <c r="AA145" s="42"/>
      <c r="AB145" s="42"/>
      <c r="AC145" s="42"/>
      <c r="AD145" s="42"/>
      <c r="AE145" s="42"/>
      <c r="AT145" s="17" t="s">
        <v>164</v>
      </c>
      <c r="AU145" s="17" t="s">
        <v>89</v>
      </c>
    </row>
    <row r="146" s="2" customFormat="1">
      <c r="A146" s="42"/>
      <c r="B146" s="43"/>
      <c r="C146" s="44"/>
      <c r="D146" s="266" t="s">
        <v>166</v>
      </c>
      <c r="E146" s="44"/>
      <c r="F146" s="267" t="s">
        <v>205</v>
      </c>
      <c r="G146" s="44"/>
      <c r="H146" s="44"/>
      <c r="I146" s="217"/>
      <c r="J146" s="217"/>
      <c r="K146" s="44"/>
      <c r="L146" s="44"/>
      <c r="M146" s="45"/>
      <c r="N146" s="264"/>
      <c r="O146" s="265"/>
      <c r="P146" s="95"/>
      <c r="Q146" s="95"/>
      <c r="R146" s="95"/>
      <c r="S146" s="95"/>
      <c r="T146" s="95"/>
      <c r="U146" s="95"/>
      <c r="V146" s="95"/>
      <c r="W146" s="95"/>
      <c r="X146" s="96"/>
      <c r="Y146" s="42"/>
      <c r="Z146" s="42"/>
      <c r="AA146" s="42"/>
      <c r="AB146" s="42"/>
      <c r="AC146" s="42"/>
      <c r="AD146" s="42"/>
      <c r="AE146" s="42"/>
      <c r="AT146" s="17" t="s">
        <v>166</v>
      </c>
      <c r="AU146" s="17" t="s">
        <v>89</v>
      </c>
    </row>
    <row r="147" s="14" customFormat="1">
      <c r="A147" s="14"/>
      <c r="B147" s="293"/>
      <c r="C147" s="294"/>
      <c r="D147" s="262" t="s">
        <v>173</v>
      </c>
      <c r="E147" s="295" t="s">
        <v>1</v>
      </c>
      <c r="F147" s="296" t="s">
        <v>197</v>
      </c>
      <c r="G147" s="294"/>
      <c r="H147" s="295" t="s">
        <v>1</v>
      </c>
      <c r="I147" s="297"/>
      <c r="J147" s="297"/>
      <c r="K147" s="294"/>
      <c r="L147" s="294"/>
      <c r="M147" s="298"/>
      <c r="N147" s="299"/>
      <c r="O147" s="300"/>
      <c r="P147" s="300"/>
      <c r="Q147" s="300"/>
      <c r="R147" s="300"/>
      <c r="S147" s="300"/>
      <c r="T147" s="300"/>
      <c r="U147" s="300"/>
      <c r="V147" s="300"/>
      <c r="W147" s="300"/>
      <c r="X147" s="301"/>
      <c r="Y147" s="14"/>
      <c r="Z147" s="14"/>
      <c r="AA147" s="14"/>
      <c r="AB147" s="14"/>
      <c r="AC147" s="14"/>
      <c r="AD147" s="14"/>
      <c r="AE147" s="14"/>
      <c r="AT147" s="302" t="s">
        <v>173</v>
      </c>
      <c r="AU147" s="302" t="s">
        <v>89</v>
      </c>
      <c r="AV147" s="14" t="s">
        <v>87</v>
      </c>
      <c r="AW147" s="14" t="s">
        <v>5</v>
      </c>
      <c r="AX147" s="14" t="s">
        <v>79</v>
      </c>
      <c r="AY147" s="302" t="s">
        <v>154</v>
      </c>
    </row>
    <row r="148" s="13" customFormat="1">
      <c r="A148" s="13"/>
      <c r="B148" s="278"/>
      <c r="C148" s="279"/>
      <c r="D148" s="262" t="s">
        <v>173</v>
      </c>
      <c r="E148" s="280" t="s">
        <v>1</v>
      </c>
      <c r="F148" s="281" t="s">
        <v>198</v>
      </c>
      <c r="G148" s="279"/>
      <c r="H148" s="282">
        <v>410</v>
      </c>
      <c r="I148" s="283"/>
      <c r="J148" s="283"/>
      <c r="K148" s="279"/>
      <c r="L148" s="279"/>
      <c r="M148" s="284"/>
      <c r="N148" s="285"/>
      <c r="O148" s="286"/>
      <c r="P148" s="286"/>
      <c r="Q148" s="286"/>
      <c r="R148" s="286"/>
      <c r="S148" s="286"/>
      <c r="T148" s="286"/>
      <c r="U148" s="286"/>
      <c r="V148" s="286"/>
      <c r="W148" s="286"/>
      <c r="X148" s="287"/>
      <c r="Y148" s="13"/>
      <c r="Z148" s="13"/>
      <c r="AA148" s="13"/>
      <c r="AB148" s="13"/>
      <c r="AC148" s="13"/>
      <c r="AD148" s="13"/>
      <c r="AE148" s="13"/>
      <c r="AT148" s="288" t="s">
        <v>173</v>
      </c>
      <c r="AU148" s="288" t="s">
        <v>89</v>
      </c>
      <c r="AV148" s="13" t="s">
        <v>89</v>
      </c>
      <c r="AW148" s="13" t="s">
        <v>5</v>
      </c>
      <c r="AX148" s="13" t="s">
        <v>79</v>
      </c>
      <c r="AY148" s="288" t="s">
        <v>154</v>
      </c>
    </row>
    <row r="149" s="13" customFormat="1">
      <c r="A149" s="13"/>
      <c r="B149" s="278"/>
      <c r="C149" s="279"/>
      <c r="D149" s="262" t="s">
        <v>173</v>
      </c>
      <c r="E149" s="280" t="s">
        <v>1</v>
      </c>
      <c r="F149" s="281" t="s">
        <v>199</v>
      </c>
      <c r="G149" s="279"/>
      <c r="H149" s="282">
        <v>61.460000000000001</v>
      </c>
      <c r="I149" s="283"/>
      <c r="J149" s="283"/>
      <c r="K149" s="279"/>
      <c r="L149" s="279"/>
      <c r="M149" s="284"/>
      <c r="N149" s="285"/>
      <c r="O149" s="286"/>
      <c r="P149" s="286"/>
      <c r="Q149" s="286"/>
      <c r="R149" s="286"/>
      <c r="S149" s="286"/>
      <c r="T149" s="286"/>
      <c r="U149" s="286"/>
      <c r="V149" s="286"/>
      <c r="W149" s="286"/>
      <c r="X149" s="287"/>
      <c r="Y149" s="13"/>
      <c r="Z149" s="13"/>
      <c r="AA149" s="13"/>
      <c r="AB149" s="13"/>
      <c r="AC149" s="13"/>
      <c r="AD149" s="13"/>
      <c r="AE149" s="13"/>
      <c r="AT149" s="288" t="s">
        <v>173</v>
      </c>
      <c r="AU149" s="288" t="s">
        <v>89</v>
      </c>
      <c r="AV149" s="13" t="s">
        <v>89</v>
      </c>
      <c r="AW149" s="13" t="s">
        <v>5</v>
      </c>
      <c r="AX149" s="13" t="s">
        <v>79</v>
      </c>
      <c r="AY149" s="288" t="s">
        <v>154</v>
      </c>
    </row>
    <row r="150" s="14" customFormat="1">
      <c r="A150" s="14"/>
      <c r="B150" s="293"/>
      <c r="C150" s="294"/>
      <c r="D150" s="262" t="s">
        <v>173</v>
      </c>
      <c r="E150" s="295" t="s">
        <v>1</v>
      </c>
      <c r="F150" s="296" t="s">
        <v>206</v>
      </c>
      <c r="G150" s="294"/>
      <c r="H150" s="295" t="s">
        <v>1</v>
      </c>
      <c r="I150" s="297"/>
      <c r="J150" s="297"/>
      <c r="K150" s="294"/>
      <c r="L150" s="294"/>
      <c r="M150" s="298"/>
      <c r="N150" s="299"/>
      <c r="O150" s="300"/>
      <c r="P150" s="300"/>
      <c r="Q150" s="300"/>
      <c r="R150" s="300"/>
      <c r="S150" s="300"/>
      <c r="T150" s="300"/>
      <c r="U150" s="300"/>
      <c r="V150" s="300"/>
      <c r="W150" s="300"/>
      <c r="X150" s="301"/>
      <c r="Y150" s="14"/>
      <c r="Z150" s="14"/>
      <c r="AA150" s="14"/>
      <c r="AB150" s="14"/>
      <c r="AC150" s="14"/>
      <c r="AD150" s="14"/>
      <c r="AE150" s="14"/>
      <c r="AT150" s="302" t="s">
        <v>173</v>
      </c>
      <c r="AU150" s="302" t="s">
        <v>89</v>
      </c>
      <c r="AV150" s="14" t="s">
        <v>87</v>
      </c>
      <c r="AW150" s="14" t="s">
        <v>5</v>
      </c>
      <c r="AX150" s="14" t="s">
        <v>79</v>
      </c>
      <c r="AY150" s="302" t="s">
        <v>154</v>
      </c>
    </row>
    <row r="151" s="13" customFormat="1">
      <c r="A151" s="13"/>
      <c r="B151" s="278"/>
      <c r="C151" s="279"/>
      <c r="D151" s="262" t="s">
        <v>173</v>
      </c>
      <c r="E151" s="280" t="s">
        <v>1</v>
      </c>
      <c r="F151" s="281" t="s">
        <v>207</v>
      </c>
      <c r="G151" s="279"/>
      <c r="H151" s="282">
        <v>15.800000000000001</v>
      </c>
      <c r="I151" s="283"/>
      <c r="J151" s="283"/>
      <c r="K151" s="279"/>
      <c r="L151" s="279"/>
      <c r="M151" s="284"/>
      <c r="N151" s="285"/>
      <c r="O151" s="286"/>
      <c r="P151" s="286"/>
      <c r="Q151" s="286"/>
      <c r="R151" s="286"/>
      <c r="S151" s="286"/>
      <c r="T151" s="286"/>
      <c r="U151" s="286"/>
      <c r="V151" s="286"/>
      <c r="W151" s="286"/>
      <c r="X151" s="287"/>
      <c r="Y151" s="13"/>
      <c r="Z151" s="13"/>
      <c r="AA151" s="13"/>
      <c r="AB151" s="13"/>
      <c r="AC151" s="13"/>
      <c r="AD151" s="13"/>
      <c r="AE151" s="13"/>
      <c r="AT151" s="288" t="s">
        <v>173</v>
      </c>
      <c r="AU151" s="288" t="s">
        <v>89</v>
      </c>
      <c r="AV151" s="13" t="s">
        <v>89</v>
      </c>
      <c r="AW151" s="13" t="s">
        <v>5</v>
      </c>
      <c r="AX151" s="13" t="s">
        <v>79</v>
      </c>
      <c r="AY151" s="288" t="s">
        <v>154</v>
      </c>
    </row>
    <row r="152" s="15" customFormat="1">
      <c r="A152" s="15"/>
      <c r="B152" s="303"/>
      <c r="C152" s="304"/>
      <c r="D152" s="262" t="s">
        <v>173</v>
      </c>
      <c r="E152" s="305" t="s">
        <v>1</v>
      </c>
      <c r="F152" s="306" t="s">
        <v>200</v>
      </c>
      <c r="G152" s="304"/>
      <c r="H152" s="307">
        <v>487.25999999999999</v>
      </c>
      <c r="I152" s="308"/>
      <c r="J152" s="308"/>
      <c r="K152" s="304"/>
      <c r="L152" s="304"/>
      <c r="M152" s="309"/>
      <c r="N152" s="310"/>
      <c r="O152" s="311"/>
      <c r="P152" s="311"/>
      <c r="Q152" s="311"/>
      <c r="R152" s="311"/>
      <c r="S152" s="311"/>
      <c r="T152" s="311"/>
      <c r="U152" s="311"/>
      <c r="V152" s="311"/>
      <c r="W152" s="311"/>
      <c r="X152" s="312"/>
      <c r="Y152" s="15"/>
      <c r="Z152" s="15"/>
      <c r="AA152" s="15"/>
      <c r="AB152" s="15"/>
      <c r="AC152" s="15"/>
      <c r="AD152" s="15"/>
      <c r="AE152" s="15"/>
      <c r="AT152" s="313" t="s">
        <v>173</v>
      </c>
      <c r="AU152" s="313" t="s">
        <v>89</v>
      </c>
      <c r="AV152" s="15" t="s">
        <v>162</v>
      </c>
      <c r="AW152" s="15" t="s">
        <v>5</v>
      </c>
      <c r="AX152" s="15" t="s">
        <v>87</v>
      </c>
      <c r="AY152" s="313" t="s">
        <v>154</v>
      </c>
    </row>
    <row r="153" s="2" customFormat="1" ht="24.15" customHeight="1">
      <c r="A153" s="42"/>
      <c r="B153" s="43"/>
      <c r="C153" s="249" t="s">
        <v>177</v>
      </c>
      <c r="D153" s="249" t="s">
        <v>157</v>
      </c>
      <c r="E153" s="250" t="s">
        <v>208</v>
      </c>
      <c r="F153" s="251" t="s">
        <v>209</v>
      </c>
      <c r="G153" s="252" t="s">
        <v>193</v>
      </c>
      <c r="H153" s="253">
        <v>15.800000000000001</v>
      </c>
      <c r="I153" s="254"/>
      <c r="J153" s="254"/>
      <c r="K153" s="255">
        <f>ROUND(P153*H153,2)</f>
        <v>0</v>
      </c>
      <c r="L153" s="251" t="s">
        <v>161</v>
      </c>
      <c r="M153" s="45"/>
      <c r="N153" s="256" t="s">
        <v>1</v>
      </c>
      <c r="O153" s="257" t="s">
        <v>42</v>
      </c>
      <c r="P153" s="258">
        <f>I153+J153</f>
        <v>0</v>
      </c>
      <c r="Q153" s="258">
        <f>ROUND(I153*H153,2)</f>
        <v>0</v>
      </c>
      <c r="R153" s="258">
        <f>ROUND(J153*H153,2)</f>
        <v>0</v>
      </c>
      <c r="S153" s="95"/>
      <c r="T153" s="259">
        <f>S153*H153</f>
        <v>0</v>
      </c>
      <c r="U153" s="259">
        <v>4.0000000000000003E-05</v>
      </c>
      <c r="V153" s="259">
        <f>U153*H153</f>
        <v>0.00063200000000000007</v>
      </c>
      <c r="W153" s="259">
        <v>0.11500000000000001</v>
      </c>
      <c r="X153" s="260">
        <f>W153*H153</f>
        <v>1.8170000000000002</v>
      </c>
      <c r="Y153" s="42"/>
      <c r="Z153" s="42"/>
      <c r="AA153" s="42"/>
      <c r="AB153" s="42"/>
      <c r="AC153" s="42"/>
      <c r="AD153" s="42"/>
      <c r="AE153" s="42"/>
      <c r="AR153" s="261" t="s">
        <v>162</v>
      </c>
      <c r="AT153" s="261" t="s">
        <v>157</v>
      </c>
      <c r="AU153" s="261" t="s">
        <v>89</v>
      </c>
      <c r="AY153" s="17" t="s">
        <v>154</v>
      </c>
      <c r="BE153" s="148">
        <f>IF(O153="základní",K153,0)</f>
        <v>0</v>
      </c>
      <c r="BF153" s="148">
        <f>IF(O153="snížená",K153,0)</f>
        <v>0</v>
      </c>
      <c r="BG153" s="148">
        <f>IF(O153="zákl. přenesená",K153,0)</f>
        <v>0</v>
      </c>
      <c r="BH153" s="148">
        <f>IF(O153="sníž. přenesená",K153,0)</f>
        <v>0</v>
      </c>
      <c r="BI153" s="148">
        <f>IF(O153="nulová",K153,0)</f>
        <v>0</v>
      </c>
      <c r="BJ153" s="17" t="s">
        <v>87</v>
      </c>
      <c r="BK153" s="148">
        <f>ROUND(P153*H153,2)</f>
        <v>0</v>
      </c>
      <c r="BL153" s="17" t="s">
        <v>162</v>
      </c>
      <c r="BM153" s="261" t="s">
        <v>210</v>
      </c>
    </row>
    <row r="154" s="2" customFormat="1">
      <c r="A154" s="42"/>
      <c r="B154" s="43"/>
      <c r="C154" s="44"/>
      <c r="D154" s="262" t="s">
        <v>164</v>
      </c>
      <c r="E154" s="44"/>
      <c r="F154" s="263" t="s">
        <v>211</v>
      </c>
      <c r="G154" s="44"/>
      <c r="H154" s="44"/>
      <c r="I154" s="217"/>
      <c r="J154" s="217"/>
      <c r="K154" s="44"/>
      <c r="L154" s="44"/>
      <c r="M154" s="45"/>
      <c r="N154" s="264"/>
      <c r="O154" s="265"/>
      <c r="P154" s="95"/>
      <c r="Q154" s="95"/>
      <c r="R154" s="95"/>
      <c r="S154" s="95"/>
      <c r="T154" s="95"/>
      <c r="U154" s="95"/>
      <c r="V154" s="95"/>
      <c r="W154" s="95"/>
      <c r="X154" s="96"/>
      <c r="Y154" s="42"/>
      <c r="Z154" s="42"/>
      <c r="AA154" s="42"/>
      <c r="AB154" s="42"/>
      <c r="AC154" s="42"/>
      <c r="AD154" s="42"/>
      <c r="AE154" s="42"/>
      <c r="AT154" s="17" t="s">
        <v>164</v>
      </c>
      <c r="AU154" s="17" t="s">
        <v>89</v>
      </c>
    </row>
    <row r="155" s="2" customFormat="1">
      <c r="A155" s="42"/>
      <c r="B155" s="43"/>
      <c r="C155" s="44"/>
      <c r="D155" s="266" t="s">
        <v>166</v>
      </c>
      <c r="E155" s="44"/>
      <c r="F155" s="267" t="s">
        <v>212</v>
      </c>
      <c r="G155" s="44"/>
      <c r="H155" s="44"/>
      <c r="I155" s="217"/>
      <c r="J155" s="217"/>
      <c r="K155" s="44"/>
      <c r="L155" s="44"/>
      <c r="M155" s="45"/>
      <c r="N155" s="264"/>
      <c r="O155" s="265"/>
      <c r="P155" s="95"/>
      <c r="Q155" s="95"/>
      <c r="R155" s="95"/>
      <c r="S155" s="95"/>
      <c r="T155" s="95"/>
      <c r="U155" s="95"/>
      <c r="V155" s="95"/>
      <c r="W155" s="95"/>
      <c r="X155" s="96"/>
      <c r="Y155" s="42"/>
      <c r="Z155" s="42"/>
      <c r="AA155" s="42"/>
      <c r="AB155" s="42"/>
      <c r="AC155" s="42"/>
      <c r="AD155" s="42"/>
      <c r="AE155" s="42"/>
      <c r="AT155" s="17" t="s">
        <v>166</v>
      </c>
      <c r="AU155" s="17" t="s">
        <v>89</v>
      </c>
    </row>
    <row r="156" s="14" customFormat="1">
      <c r="A156" s="14"/>
      <c r="B156" s="293"/>
      <c r="C156" s="294"/>
      <c r="D156" s="262" t="s">
        <v>173</v>
      </c>
      <c r="E156" s="295" t="s">
        <v>1</v>
      </c>
      <c r="F156" s="296" t="s">
        <v>213</v>
      </c>
      <c r="G156" s="294"/>
      <c r="H156" s="295" t="s">
        <v>1</v>
      </c>
      <c r="I156" s="297"/>
      <c r="J156" s="297"/>
      <c r="K156" s="294"/>
      <c r="L156" s="294"/>
      <c r="M156" s="298"/>
      <c r="N156" s="299"/>
      <c r="O156" s="300"/>
      <c r="P156" s="300"/>
      <c r="Q156" s="300"/>
      <c r="R156" s="300"/>
      <c r="S156" s="300"/>
      <c r="T156" s="300"/>
      <c r="U156" s="300"/>
      <c r="V156" s="300"/>
      <c r="W156" s="300"/>
      <c r="X156" s="301"/>
      <c r="Y156" s="14"/>
      <c r="Z156" s="14"/>
      <c r="AA156" s="14"/>
      <c r="AB156" s="14"/>
      <c r="AC156" s="14"/>
      <c r="AD156" s="14"/>
      <c r="AE156" s="14"/>
      <c r="AT156" s="302" t="s">
        <v>173</v>
      </c>
      <c r="AU156" s="302" t="s">
        <v>89</v>
      </c>
      <c r="AV156" s="14" t="s">
        <v>87</v>
      </c>
      <c r="AW156" s="14" t="s">
        <v>5</v>
      </c>
      <c r="AX156" s="14" t="s">
        <v>79</v>
      </c>
      <c r="AY156" s="302" t="s">
        <v>154</v>
      </c>
    </row>
    <row r="157" s="13" customFormat="1">
      <c r="A157" s="13"/>
      <c r="B157" s="278"/>
      <c r="C157" s="279"/>
      <c r="D157" s="262" t="s">
        <v>173</v>
      </c>
      <c r="E157" s="280" t="s">
        <v>1</v>
      </c>
      <c r="F157" s="281" t="s">
        <v>214</v>
      </c>
      <c r="G157" s="279"/>
      <c r="H157" s="282">
        <v>15.800000000000001</v>
      </c>
      <c r="I157" s="283"/>
      <c r="J157" s="283"/>
      <c r="K157" s="279"/>
      <c r="L157" s="279"/>
      <c r="M157" s="284"/>
      <c r="N157" s="285"/>
      <c r="O157" s="286"/>
      <c r="P157" s="286"/>
      <c r="Q157" s="286"/>
      <c r="R157" s="286"/>
      <c r="S157" s="286"/>
      <c r="T157" s="286"/>
      <c r="U157" s="286"/>
      <c r="V157" s="286"/>
      <c r="W157" s="286"/>
      <c r="X157" s="287"/>
      <c r="Y157" s="13"/>
      <c r="Z157" s="13"/>
      <c r="AA157" s="13"/>
      <c r="AB157" s="13"/>
      <c r="AC157" s="13"/>
      <c r="AD157" s="13"/>
      <c r="AE157" s="13"/>
      <c r="AT157" s="288" t="s">
        <v>173</v>
      </c>
      <c r="AU157" s="288" t="s">
        <v>89</v>
      </c>
      <c r="AV157" s="13" t="s">
        <v>89</v>
      </c>
      <c r="AW157" s="13" t="s">
        <v>5</v>
      </c>
      <c r="AX157" s="13" t="s">
        <v>87</v>
      </c>
      <c r="AY157" s="288" t="s">
        <v>154</v>
      </c>
    </row>
    <row r="158" s="2" customFormat="1" ht="24.15" customHeight="1">
      <c r="A158" s="42"/>
      <c r="B158" s="43"/>
      <c r="C158" s="249" t="s">
        <v>162</v>
      </c>
      <c r="D158" s="249" t="s">
        <v>157</v>
      </c>
      <c r="E158" s="250" t="s">
        <v>215</v>
      </c>
      <c r="F158" s="251" t="s">
        <v>216</v>
      </c>
      <c r="G158" s="252" t="s">
        <v>193</v>
      </c>
      <c r="H158" s="253">
        <v>15.800000000000001</v>
      </c>
      <c r="I158" s="254"/>
      <c r="J158" s="254"/>
      <c r="K158" s="255">
        <f>ROUND(P158*H158,2)</f>
        <v>0</v>
      </c>
      <c r="L158" s="251" t="s">
        <v>161</v>
      </c>
      <c r="M158" s="45"/>
      <c r="N158" s="256" t="s">
        <v>1</v>
      </c>
      <c r="O158" s="257" t="s">
        <v>42</v>
      </c>
      <c r="P158" s="258">
        <f>I158+J158</f>
        <v>0</v>
      </c>
      <c r="Q158" s="258">
        <f>ROUND(I158*H158,2)</f>
        <v>0</v>
      </c>
      <c r="R158" s="258">
        <f>ROUND(J158*H158,2)</f>
        <v>0</v>
      </c>
      <c r="S158" s="95"/>
      <c r="T158" s="259">
        <f>S158*H158</f>
        <v>0</v>
      </c>
      <c r="U158" s="259">
        <v>8.0000000000000007E-05</v>
      </c>
      <c r="V158" s="259">
        <f>U158*H158</f>
        <v>0.0012640000000000002</v>
      </c>
      <c r="W158" s="259">
        <v>0.23000000000000001</v>
      </c>
      <c r="X158" s="260">
        <f>W158*H158</f>
        <v>3.6340000000000003</v>
      </c>
      <c r="Y158" s="42"/>
      <c r="Z158" s="42"/>
      <c r="AA158" s="42"/>
      <c r="AB158" s="42"/>
      <c r="AC158" s="42"/>
      <c r="AD158" s="42"/>
      <c r="AE158" s="42"/>
      <c r="AR158" s="261" t="s">
        <v>162</v>
      </c>
      <c r="AT158" s="261" t="s">
        <v>157</v>
      </c>
      <c r="AU158" s="261" t="s">
        <v>89</v>
      </c>
      <c r="AY158" s="17" t="s">
        <v>154</v>
      </c>
      <c r="BE158" s="148">
        <f>IF(O158="základní",K158,0)</f>
        <v>0</v>
      </c>
      <c r="BF158" s="148">
        <f>IF(O158="snížená",K158,0)</f>
        <v>0</v>
      </c>
      <c r="BG158" s="148">
        <f>IF(O158="zákl. přenesená",K158,0)</f>
        <v>0</v>
      </c>
      <c r="BH158" s="148">
        <f>IF(O158="sníž. přenesená",K158,0)</f>
        <v>0</v>
      </c>
      <c r="BI158" s="148">
        <f>IF(O158="nulová",K158,0)</f>
        <v>0</v>
      </c>
      <c r="BJ158" s="17" t="s">
        <v>87</v>
      </c>
      <c r="BK158" s="148">
        <f>ROUND(P158*H158,2)</f>
        <v>0</v>
      </c>
      <c r="BL158" s="17" t="s">
        <v>162</v>
      </c>
      <c r="BM158" s="261" t="s">
        <v>217</v>
      </c>
    </row>
    <row r="159" s="2" customFormat="1">
      <c r="A159" s="42"/>
      <c r="B159" s="43"/>
      <c r="C159" s="44"/>
      <c r="D159" s="262" t="s">
        <v>164</v>
      </c>
      <c r="E159" s="44"/>
      <c r="F159" s="263" t="s">
        <v>218</v>
      </c>
      <c r="G159" s="44"/>
      <c r="H159" s="44"/>
      <c r="I159" s="217"/>
      <c r="J159" s="217"/>
      <c r="K159" s="44"/>
      <c r="L159" s="44"/>
      <c r="M159" s="45"/>
      <c r="N159" s="264"/>
      <c r="O159" s="265"/>
      <c r="P159" s="95"/>
      <c r="Q159" s="95"/>
      <c r="R159" s="95"/>
      <c r="S159" s="95"/>
      <c r="T159" s="95"/>
      <c r="U159" s="95"/>
      <c r="V159" s="95"/>
      <c r="W159" s="95"/>
      <c r="X159" s="96"/>
      <c r="Y159" s="42"/>
      <c r="Z159" s="42"/>
      <c r="AA159" s="42"/>
      <c r="AB159" s="42"/>
      <c r="AC159" s="42"/>
      <c r="AD159" s="42"/>
      <c r="AE159" s="42"/>
      <c r="AT159" s="17" t="s">
        <v>164</v>
      </c>
      <c r="AU159" s="17" t="s">
        <v>89</v>
      </c>
    </row>
    <row r="160" s="2" customFormat="1">
      <c r="A160" s="42"/>
      <c r="B160" s="43"/>
      <c r="C160" s="44"/>
      <c r="D160" s="266" t="s">
        <v>166</v>
      </c>
      <c r="E160" s="44"/>
      <c r="F160" s="267" t="s">
        <v>219</v>
      </c>
      <c r="G160" s="44"/>
      <c r="H160" s="44"/>
      <c r="I160" s="217"/>
      <c r="J160" s="217"/>
      <c r="K160" s="44"/>
      <c r="L160" s="44"/>
      <c r="M160" s="45"/>
      <c r="N160" s="264"/>
      <c r="O160" s="265"/>
      <c r="P160" s="95"/>
      <c r="Q160" s="95"/>
      <c r="R160" s="95"/>
      <c r="S160" s="95"/>
      <c r="T160" s="95"/>
      <c r="U160" s="95"/>
      <c r="V160" s="95"/>
      <c r="W160" s="95"/>
      <c r="X160" s="96"/>
      <c r="Y160" s="42"/>
      <c r="Z160" s="42"/>
      <c r="AA160" s="42"/>
      <c r="AB160" s="42"/>
      <c r="AC160" s="42"/>
      <c r="AD160" s="42"/>
      <c r="AE160" s="42"/>
      <c r="AT160" s="17" t="s">
        <v>166</v>
      </c>
      <c r="AU160" s="17" t="s">
        <v>89</v>
      </c>
    </row>
    <row r="161" s="14" customFormat="1">
      <c r="A161" s="14"/>
      <c r="B161" s="293"/>
      <c r="C161" s="294"/>
      <c r="D161" s="262" t="s">
        <v>173</v>
      </c>
      <c r="E161" s="295" t="s">
        <v>1</v>
      </c>
      <c r="F161" s="296" t="s">
        <v>213</v>
      </c>
      <c r="G161" s="294"/>
      <c r="H161" s="295" t="s">
        <v>1</v>
      </c>
      <c r="I161" s="297"/>
      <c r="J161" s="297"/>
      <c r="K161" s="294"/>
      <c r="L161" s="294"/>
      <c r="M161" s="298"/>
      <c r="N161" s="299"/>
      <c r="O161" s="300"/>
      <c r="P161" s="300"/>
      <c r="Q161" s="300"/>
      <c r="R161" s="300"/>
      <c r="S161" s="300"/>
      <c r="T161" s="300"/>
      <c r="U161" s="300"/>
      <c r="V161" s="300"/>
      <c r="W161" s="300"/>
      <c r="X161" s="301"/>
      <c r="Y161" s="14"/>
      <c r="Z161" s="14"/>
      <c r="AA161" s="14"/>
      <c r="AB161" s="14"/>
      <c r="AC161" s="14"/>
      <c r="AD161" s="14"/>
      <c r="AE161" s="14"/>
      <c r="AT161" s="302" t="s">
        <v>173</v>
      </c>
      <c r="AU161" s="302" t="s">
        <v>89</v>
      </c>
      <c r="AV161" s="14" t="s">
        <v>87</v>
      </c>
      <c r="AW161" s="14" t="s">
        <v>5</v>
      </c>
      <c r="AX161" s="14" t="s">
        <v>79</v>
      </c>
      <c r="AY161" s="302" t="s">
        <v>154</v>
      </c>
    </row>
    <row r="162" s="13" customFormat="1">
      <c r="A162" s="13"/>
      <c r="B162" s="278"/>
      <c r="C162" s="279"/>
      <c r="D162" s="262" t="s">
        <v>173</v>
      </c>
      <c r="E162" s="280" t="s">
        <v>1</v>
      </c>
      <c r="F162" s="281" t="s">
        <v>207</v>
      </c>
      <c r="G162" s="279"/>
      <c r="H162" s="282">
        <v>15.800000000000001</v>
      </c>
      <c r="I162" s="283"/>
      <c r="J162" s="283"/>
      <c r="K162" s="279"/>
      <c r="L162" s="279"/>
      <c r="M162" s="284"/>
      <c r="N162" s="285"/>
      <c r="O162" s="286"/>
      <c r="P162" s="286"/>
      <c r="Q162" s="286"/>
      <c r="R162" s="286"/>
      <c r="S162" s="286"/>
      <c r="T162" s="286"/>
      <c r="U162" s="286"/>
      <c r="V162" s="286"/>
      <c r="W162" s="286"/>
      <c r="X162" s="287"/>
      <c r="Y162" s="13"/>
      <c r="Z162" s="13"/>
      <c r="AA162" s="13"/>
      <c r="AB162" s="13"/>
      <c r="AC162" s="13"/>
      <c r="AD162" s="13"/>
      <c r="AE162" s="13"/>
      <c r="AT162" s="288" t="s">
        <v>173</v>
      </c>
      <c r="AU162" s="288" t="s">
        <v>89</v>
      </c>
      <c r="AV162" s="13" t="s">
        <v>89</v>
      </c>
      <c r="AW162" s="13" t="s">
        <v>5</v>
      </c>
      <c r="AX162" s="13" t="s">
        <v>87</v>
      </c>
      <c r="AY162" s="288" t="s">
        <v>154</v>
      </c>
    </row>
    <row r="163" s="2" customFormat="1" ht="33" customHeight="1">
      <c r="A163" s="42"/>
      <c r="B163" s="43"/>
      <c r="C163" s="249" t="s">
        <v>220</v>
      </c>
      <c r="D163" s="249" t="s">
        <v>157</v>
      </c>
      <c r="E163" s="250" t="s">
        <v>221</v>
      </c>
      <c r="F163" s="251" t="s">
        <v>222</v>
      </c>
      <c r="G163" s="252" t="s">
        <v>193</v>
      </c>
      <c r="H163" s="253">
        <v>546.94000000000005</v>
      </c>
      <c r="I163" s="254"/>
      <c r="J163" s="254"/>
      <c r="K163" s="255">
        <f>ROUND(P163*H163,2)</f>
        <v>0</v>
      </c>
      <c r="L163" s="251" t="s">
        <v>161</v>
      </c>
      <c r="M163" s="45"/>
      <c r="N163" s="256" t="s">
        <v>1</v>
      </c>
      <c r="O163" s="257" t="s">
        <v>42</v>
      </c>
      <c r="P163" s="258">
        <f>I163+J163</f>
        <v>0</v>
      </c>
      <c r="Q163" s="258">
        <f>ROUND(I163*H163,2)</f>
        <v>0</v>
      </c>
      <c r="R163" s="258">
        <f>ROUND(J163*H163,2)</f>
        <v>0</v>
      </c>
      <c r="S163" s="95"/>
      <c r="T163" s="259">
        <f>S163*H163</f>
        <v>0</v>
      </c>
      <c r="U163" s="259">
        <v>6.9999999999999994E-05</v>
      </c>
      <c r="V163" s="259">
        <f>U163*H163</f>
        <v>0.038285800000000002</v>
      </c>
      <c r="W163" s="259">
        <v>0.11500000000000001</v>
      </c>
      <c r="X163" s="260">
        <f>W163*H163</f>
        <v>62.898100000000007</v>
      </c>
      <c r="Y163" s="42"/>
      <c r="Z163" s="42"/>
      <c r="AA163" s="42"/>
      <c r="AB163" s="42"/>
      <c r="AC163" s="42"/>
      <c r="AD163" s="42"/>
      <c r="AE163" s="42"/>
      <c r="AR163" s="261" t="s">
        <v>162</v>
      </c>
      <c r="AT163" s="261" t="s">
        <v>157</v>
      </c>
      <c r="AU163" s="261" t="s">
        <v>89</v>
      </c>
      <c r="AY163" s="17" t="s">
        <v>154</v>
      </c>
      <c r="BE163" s="148">
        <f>IF(O163="základní",K163,0)</f>
        <v>0</v>
      </c>
      <c r="BF163" s="148">
        <f>IF(O163="snížená",K163,0)</f>
        <v>0</v>
      </c>
      <c r="BG163" s="148">
        <f>IF(O163="zákl. přenesená",K163,0)</f>
        <v>0</v>
      </c>
      <c r="BH163" s="148">
        <f>IF(O163="sníž. přenesená",K163,0)</f>
        <v>0</v>
      </c>
      <c r="BI163" s="148">
        <f>IF(O163="nulová",K163,0)</f>
        <v>0</v>
      </c>
      <c r="BJ163" s="17" t="s">
        <v>87</v>
      </c>
      <c r="BK163" s="148">
        <f>ROUND(P163*H163,2)</f>
        <v>0</v>
      </c>
      <c r="BL163" s="17" t="s">
        <v>162</v>
      </c>
      <c r="BM163" s="261" t="s">
        <v>223</v>
      </c>
    </row>
    <row r="164" s="2" customFormat="1">
      <c r="A164" s="42"/>
      <c r="B164" s="43"/>
      <c r="C164" s="44"/>
      <c r="D164" s="262" t="s">
        <v>164</v>
      </c>
      <c r="E164" s="44"/>
      <c r="F164" s="263" t="s">
        <v>224</v>
      </c>
      <c r="G164" s="44"/>
      <c r="H164" s="44"/>
      <c r="I164" s="217"/>
      <c r="J164" s="217"/>
      <c r="K164" s="44"/>
      <c r="L164" s="44"/>
      <c r="M164" s="45"/>
      <c r="N164" s="264"/>
      <c r="O164" s="265"/>
      <c r="P164" s="95"/>
      <c r="Q164" s="95"/>
      <c r="R164" s="95"/>
      <c r="S164" s="95"/>
      <c r="T164" s="95"/>
      <c r="U164" s="95"/>
      <c r="V164" s="95"/>
      <c r="W164" s="95"/>
      <c r="X164" s="96"/>
      <c r="Y164" s="42"/>
      <c r="Z164" s="42"/>
      <c r="AA164" s="42"/>
      <c r="AB164" s="42"/>
      <c r="AC164" s="42"/>
      <c r="AD164" s="42"/>
      <c r="AE164" s="42"/>
      <c r="AT164" s="17" t="s">
        <v>164</v>
      </c>
      <c r="AU164" s="17" t="s">
        <v>89</v>
      </c>
    </row>
    <row r="165" s="2" customFormat="1">
      <c r="A165" s="42"/>
      <c r="B165" s="43"/>
      <c r="C165" s="44"/>
      <c r="D165" s="266" t="s">
        <v>166</v>
      </c>
      <c r="E165" s="44"/>
      <c r="F165" s="267" t="s">
        <v>225</v>
      </c>
      <c r="G165" s="44"/>
      <c r="H165" s="44"/>
      <c r="I165" s="217"/>
      <c r="J165" s="217"/>
      <c r="K165" s="44"/>
      <c r="L165" s="44"/>
      <c r="M165" s="45"/>
      <c r="N165" s="264"/>
      <c r="O165" s="265"/>
      <c r="P165" s="95"/>
      <c r="Q165" s="95"/>
      <c r="R165" s="95"/>
      <c r="S165" s="95"/>
      <c r="T165" s="95"/>
      <c r="U165" s="95"/>
      <c r="V165" s="95"/>
      <c r="W165" s="95"/>
      <c r="X165" s="96"/>
      <c r="Y165" s="42"/>
      <c r="Z165" s="42"/>
      <c r="AA165" s="42"/>
      <c r="AB165" s="42"/>
      <c r="AC165" s="42"/>
      <c r="AD165" s="42"/>
      <c r="AE165" s="42"/>
      <c r="AT165" s="17" t="s">
        <v>166</v>
      </c>
      <c r="AU165" s="17" t="s">
        <v>89</v>
      </c>
    </row>
    <row r="166" s="14" customFormat="1">
      <c r="A166" s="14"/>
      <c r="B166" s="293"/>
      <c r="C166" s="294"/>
      <c r="D166" s="262" t="s">
        <v>173</v>
      </c>
      <c r="E166" s="295" t="s">
        <v>1</v>
      </c>
      <c r="F166" s="296" t="s">
        <v>226</v>
      </c>
      <c r="G166" s="294"/>
      <c r="H166" s="295" t="s">
        <v>1</v>
      </c>
      <c r="I166" s="297"/>
      <c r="J166" s="297"/>
      <c r="K166" s="294"/>
      <c r="L166" s="294"/>
      <c r="M166" s="298"/>
      <c r="N166" s="299"/>
      <c r="O166" s="300"/>
      <c r="P166" s="300"/>
      <c r="Q166" s="300"/>
      <c r="R166" s="300"/>
      <c r="S166" s="300"/>
      <c r="T166" s="300"/>
      <c r="U166" s="300"/>
      <c r="V166" s="300"/>
      <c r="W166" s="300"/>
      <c r="X166" s="301"/>
      <c r="Y166" s="14"/>
      <c r="Z166" s="14"/>
      <c r="AA166" s="14"/>
      <c r="AB166" s="14"/>
      <c r="AC166" s="14"/>
      <c r="AD166" s="14"/>
      <c r="AE166" s="14"/>
      <c r="AT166" s="302" t="s">
        <v>173</v>
      </c>
      <c r="AU166" s="302" t="s">
        <v>89</v>
      </c>
      <c r="AV166" s="14" t="s">
        <v>87</v>
      </c>
      <c r="AW166" s="14" t="s">
        <v>5</v>
      </c>
      <c r="AX166" s="14" t="s">
        <v>79</v>
      </c>
      <c r="AY166" s="302" t="s">
        <v>154</v>
      </c>
    </row>
    <row r="167" s="13" customFormat="1">
      <c r="A167" s="13"/>
      <c r="B167" s="278"/>
      <c r="C167" s="279"/>
      <c r="D167" s="262" t="s">
        <v>173</v>
      </c>
      <c r="E167" s="280" t="s">
        <v>1</v>
      </c>
      <c r="F167" s="281" t="s">
        <v>198</v>
      </c>
      <c r="G167" s="279"/>
      <c r="H167" s="282">
        <v>410</v>
      </c>
      <c r="I167" s="283"/>
      <c r="J167" s="283"/>
      <c r="K167" s="279"/>
      <c r="L167" s="279"/>
      <c r="M167" s="284"/>
      <c r="N167" s="285"/>
      <c r="O167" s="286"/>
      <c r="P167" s="286"/>
      <c r="Q167" s="286"/>
      <c r="R167" s="286"/>
      <c r="S167" s="286"/>
      <c r="T167" s="286"/>
      <c r="U167" s="286"/>
      <c r="V167" s="286"/>
      <c r="W167" s="286"/>
      <c r="X167" s="287"/>
      <c r="Y167" s="13"/>
      <c r="Z167" s="13"/>
      <c r="AA167" s="13"/>
      <c r="AB167" s="13"/>
      <c r="AC167" s="13"/>
      <c r="AD167" s="13"/>
      <c r="AE167" s="13"/>
      <c r="AT167" s="288" t="s">
        <v>173</v>
      </c>
      <c r="AU167" s="288" t="s">
        <v>89</v>
      </c>
      <c r="AV167" s="13" t="s">
        <v>89</v>
      </c>
      <c r="AW167" s="13" t="s">
        <v>5</v>
      </c>
      <c r="AX167" s="13" t="s">
        <v>79</v>
      </c>
      <c r="AY167" s="288" t="s">
        <v>154</v>
      </c>
    </row>
    <row r="168" s="13" customFormat="1">
      <c r="A168" s="13"/>
      <c r="B168" s="278"/>
      <c r="C168" s="279"/>
      <c r="D168" s="262" t="s">
        <v>173</v>
      </c>
      <c r="E168" s="280" t="s">
        <v>1</v>
      </c>
      <c r="F168" s="281" t="s">
        <v>227</v>
      </c>
      <c r="G168" s="279"/>
      <c r="H168" s="282">
        <v>34.399999999999999</v>
      </c>
      <c r="I168" s="283"/>
      <c r="J168" s="283"/>
      <c r="K168" s="279"/>
      <c r="L168" s="279"/>
      <c r="M168" s="284"/>
      <c r="N168" s="285"/>
      <c r="O168" s="286"/>
      <c r="P168" s="286"/>
      <c r="Q168" s="286"/>
      <c r="R168" s="286"/>
      <c r="S168" s="286"/>
      <c r="T168" s="286"/>
      <c r="U168" s="286"/>
      <c r="V168" s="286"/>
      <c r="W168" s="286"/>
      <c r="X168" s="287"/>
      <c r="Y168" s="13"/>
      <c r="Z168" s="13"/>
      <c r="AA168" s="13"/>
      <c r="AB168" s="13"/>
      <c r="AC168" s="13"/>
      <c r="AD168" s="13"/>
      <c r="AE168" s="13"/>
      <c r="AT168" s="288" t="s">
        <v>173</v>
      </c>
      <c r="AU168" s="288" t="s">
        <v>89</v>
      </c>
      <c r="AV168" s="13" t="s">
        <v>89</v>
      </c>
      <c r="AW168" s="13" t="s">
        <v>5</v>
      </c>
      <c r="AX168" s="13" t="s">
        <v>79</v>
      </c>
      <c r="AY168" s="288" t="s">
        <v>154</v>
      </c>
    </row>
    <row r="169" s="13" customFormat="1">
      <c r="A169" s="13"/>
      <c r="B169" s="278"/>
      <c r="C169" s="279"/>
      <c r="D169" s="262" t="s">
        <v>173</v>
      </c>
      <c r="E169" s="280" t="s">
        <v>1</v>
      </c>
      <c r="F169" s="281" t="s">
        <v>228</v>
      </c>
      <c r="G169" s="279"/>
      <c r="H169" s="282">
        <v>61.460000000000001</v>
      </c>
      <c r="I169" s="283"/>
      <c r="J169" s="283"/>
      <c r="K169" s="279"/>
      <c r="L169" s="279"/>
      <c r="M169" s="284"/>
      <c r="N169" s="285"/>
      <c r="O169" s="286"/>
      <c r="P169" s="286"/>
      <c r="Q169" s="286"/>
      <c r="R169" s="286"/>
      <c r="S169" s="286"/>
      <c r="T169" s="286"/>
      <c r="U169" s="286"/>
      <c r="V169" s="286"/>
      <c r="W169" s="286"/>
      <c r="X169" s="287"/>
      <c r="Y169" s="13"/>
      <c r="Z169" s="13"/>
      <c r="AA169" s="13"/>
      <c r="AB169" s="13"/>
      <c r="AC169" s="13"/>
      <c r="AD169" s="13"/>
      <c r="AE169" s="13"/>
      <c r="AT169" s="288" t="s">
        <v>173</v>
      </c>
      <c r="AU169" s="288" t="s">
        <v>89</v>
      </c>
      <c r="AV169" s="13" t="s">
        <v>89</v>
      </c>
      <c r="AW169" s="13" t="s">
        <v>5</v>
      </c>
      <c r="AX169" s="13" t="s">
        <v>79</v>
      </c>
      <c r="AY169" s="288" t="s">
        <v>154</v>
      </c>
    </row>
    <row r="170" s="14" customFormat="1">
      <c r="A170" s="14"/>
      <c r="B170" s="293"/>
      <c r="C170" s="294"/>
      <c r="D170" s="262" t="s">
        <v>173</v>
      </c>
      <c r="E170" s="295" t="s">
        <v>1</v>
      </c>
      <c r="F170" s="296" t="s">
        <v>213</v>
      </c>
      <c r="G170" s="294"/>
      <c r="H170" s="295" t="s">
        <v>1</v>
      </c>
      <c r="I170" s="297"/>
      <c r="J170" s="297"/>
      <c r="K170" s="294"/>
      <c r="L170" s="294"/>
      <c r="M170" s="298"/>
      <c r="N170" s="299"/>
      <c r="O170" s="300"/>
      <c r="P170" s="300"/>
      <c r="Q170" s="300"/>
      <c r="R170" s="300"/>
      <c r="S170" s="300"/>
      <c r="T170" s="300"/>
      <c r="U170" s="300"/>
      <c r="V170" s="300"/>
      <c r="W170" s="300"/>
      <c r="X170" s="301"/>
      <c r="Y170" s="14"/>
      <c r="Z170" s="14"/>
      <c r="AA170" s="14"/>
      <c r="AB170" s="14"/>
      <c r="AC170" s="14"/>
      <c r="AD170" s="14"/>
      <c r="AE170" s="14"/>
      <c r="AT170" s="302" t="s">
        <v>173</v>
      </c>
      <c r="AU170" s="302" t="s">
        <v>89</v>
      </c>
      <c r="AV170" s="14" t="s">
        <v>87</v>
      </c>
      <c r="AW170" s="14" t="s">
        <v>5</v>
      </c>
      <c r="AX170" s="14" t="s">
        <v>79</v>
      </c>
      <c r="AY170" s="302" t="s">
        <v>154</v>
      </c>
    </row>
    <row r="171" s="13" customFormat="1">
      <c r="A171" s="13"/>
      <c r="B171" s="278"/>
      <c r="C171" s="279"/>
      <c r="D171" s="262" t="s">
        <v>173</v>
      </c>
      <c r="E171" s="280" t="s">
        <v>1</v>
      </c>
      <c r="F171" s="281" t="s">
        <v>229</v>
      </c>
      <c r="G171" s="279"/>
      <c r="H171" s="282">
        <v>41.079999999999998</v>
      </c>
      <c r="I171" s="283"/>
      <c r="J171" s="283"/>
      <c r="K171" s="279"/>
      <c r="L171" s="279"/>
      <c r="M171" s="284"/>
      <c r="N171" s="285"/>
      <c r="O171" s="286"/>
      <c r="P171" s="286"/>
      <c r="Q171" s="286"/>
      <c r="R171" s="286"/>
      <c r="S171" s="286"/>
      <c r="T171" s="286"/>
      <c r="U171" s="286"/>
      <c r="V171" s="286"/>
      <c r="W171" s="286"/>
      <c r="X171" s="287"/>
      <c r="Y171" s="13"/>
      <c r="Z171" s="13"/>
      <c r="AA171" s="13"/>
      <c r="AB171" s="13"/>
      <c r="AC171" s="13"/>
      <c r="AD171" s="13"/>
      <c r="AE171" s="13"/>
      <c r="AT171" s="288" t="s">
        <v>173</v>
      </c>
      <c r="AU171" s="288" t="s">
        <v>89</v>
      </c>
      <c r="AV171" s="13" t="s">
        <v>89</v>
      </c>
      <c r="AW171" s="13" t="s">
        <v>5</v>
      </c>
      <c r="AX171" s="13" t="s">
        <v>79</v>
      </c>
      <c r="AY171" s="288" t="s">
        <v>154</v>
      </c>
    </row>
    <row r="172" s="15" customFormat="1">
      <c r="A172" s="15"/>
      <c r="B172" s="303"/>
      <c r="C172" s="304"/>
      <c r="D172" s="262" t="s">
        <v>173</v>
      </c>
      <c r="E172" s="305" t="s">
        <v>1</v>
      </c>
      <c r="F172" s="306" t="s">
        <v>200</v>
      </c>
      <c r="G172" s="304"/>
      <c r="H172" s="307">
        <v>546.94000000000005</v>
      </c>
      <c r="I172" s="308"/>
      <c r="J172" s="308"/>
      <c r="K172" s="304"/>
      <c r="L172" s="304"/>
      <c r="M172" s="309"/>
      <c r="N172" s="310"/>
      <c r="O172" s="311"/>
      <c r="P172" s="311"/>
      <c r="Q172" s="311"/>
      <c r="R172" s="311"/>
      <c r="S172" s="311"/>
      <c r="T172" s="311"/>
      <c r="U172" s="311"/>
      <c r="V172" s="311"/>
      <c r="W172" s="311"/>
      <c r="X172" s="312"/>
      <c r="Y172" s="15"/>
      <c r="Z172" s="15"/>
      <c r="AA172" s="15"/>
      <c r="AB172" s="15"/>
      <c r="AC172" s="15"/>
      <c r="AD172" s="15"/>
      <c r="AE172" s="15"/>
      <c r="AT172" s="313" t="s">
        <v>173</v>
      </c>
      <c r="AU172" s="313" t="s">
        <v>89</v>
      </c>
      <c r="AV172" s="15" t="s">
        <v>162</v>
      </c>
      <c r="AW172" s="15" t="s">
        <v>5</v>
      </c>
      <c r="AX172" s="15" t="s">
        <v>87</v>
      </c>
      <c r="AY172" s="313" t="s">
        <v>154</v>
      </c>
    </row>
    <row r="173" s="2" customFormat="1" ht="33" customHeight="1">
      <c r="A173" s="42"/>
      <c r="B173" s="43"/>
      <c r="C173" s="249" t="s">
        <v>230</v>
      </c>
      <c r="D173" s="249" t="s">
        <v>157</v>
      </c>
      <c r="E173" s="250" t="s">
        <v>231</v>
      </c>
      <c r="F173" s="251" t="s">
        <v>232</v>
      </c>
      <c r="G173" s="252" t="s">
        <v>193</v>
      </c>
      <c r="H173" s="253">
        <v>494.66000000000002</v>
      </c>
      <c r="I173" s="254"/>
      <c r="J173" s="254"/>
      <c r="K173" s="255">
        <f>ROUND(P173*H173,2)</f>
        <v>0</v>
      </c>
      <c r="L173" s="251" t="s">
        <v>161</v>
      </c>
      <c r="M173" s="45"/>
      <c r="N173" s="256" t="s">
        <v>1</v>
      </c>
      <c r="O173" s="257" t="s">
        <v>42</v>
      </c>
      <c r="P173" s="258">
        <f>I173+J173</f>
        <v>0</v>
      </c>
      <c r="Q173" s="258">
        <f>ROUND(I173*H173,2)</f>
        <v>0</v>
      </c>
      <c r="R173" s="258">
        <f>ROUND(J173*H173,2)</f>
        <v>0</v>
      </c>
      <c r="S173" s="95"/>
      <c r="T173" s="259">
        <f>S173*H173</f>
        <v>0</v>
      </c>
      <c r="U173" s="259">
        <v>0.00012999999999999999</v>
      </c>
      <c r="V173" s="259">
        <f>U173*H173</f>
        <v>0.064305799999999996</v>
      </c>
      <c r="W173" s="259">
        <v>0.23000000000000001</v>
      </c>
      <c r="X173" s="260">
        <f>W173*H173</f>
        <v>113.77180000000001</v>
      </c>
      <c r="Y173" s="42"/>
      <c r="Z173" s="42"/>
      <c r="AA173" s="42"/>
      <c r="AB173" s="42"/>
      <c r="AC173" s="42"/>
      <c r="AD173" s="42"/>
      <c r="AE173" s="42"/>
      <c r="AR173" s="261" t="s">
        <v>162</v>
      </c>
      <c r="AT173" s="261" t="s">
        <v>157</v>
      </c>
      <c r="AU173" s="261" t="s">
        <v>89</v>
      </c>
      <c r="AY173" s="17" t="s">
        <v>154</v>
      </c>
      <c r="BE173" s="148">
        <f>IF(O173="základní",K173,0)</f>
        <v>0</v>
      </c>
      <c r="BF173" s="148">
        <f>IF(O173="snížená",K173,0)</f>
        <v>0</v>
      </c>
      <c r="BG173" s="148">
        <f>IF(O173="zákl. přenesená",K173,0)</f>
        <v>0</v>
      </c>
      <c r="BH173" s="148">
        <f>IF(O173="sníž. přenesená",K173,0)</f>
        <v>0</v>
      </c>
      <c r="BI173" s="148">
        <f>IF(O173="nulová",K173,0)</f>
        <v>0</v>
      </c>
      <c r="BJ173" s="17" t="s">
        <v>87</v>
      </c>
      <c r="BK173" s="148">
        <f>ROUND(P173*H173,2)</f>
        <v>0</v>
      </c>
      <c r="BL173" s="17" t="s">
        <v>162</v>
      </c>
      <c r="BM173" s="261" t="s">
        <v>233</v>
      </c>
    </row>
    <row r="174" s="2" customFormat="1">
      <c r="A174" s="42"/>
      <c r="B174" s="43"/>
      <c r="C174" s="44"/>
      <c r="D174" s="262" t="s">
        <v>164</v>
      </c>
      <c r="E174" s="44"/>
      <c r="F174" s="263" t="s">
        <v>234</v>
      </c>
      <c r="G174" s="44"/>
      <c r="H174" s="44"/>
      <c r="I174" s="217"/>
      <c r="J174" s="217"/>
      <c r="K174" s="44"/>
      <c r="L174" s="44"/>
      <c r="M174" s="45"/>
      <c r="N174" s="264"/>
      <c r="O174" s="265"/>
      <c r="P174" s="95"/>
      <c r="Q174" s="95"/>
      <c r="R174" s="95"/>
      <c r="S174" s="95"/>
      <c r="T174" s="95"/>
      <c r="U174" s="95"/>
      <c r="V174" s="95"/>
      <c r="W174" s="95"/>
      <c r="X174" s="96"/>
      <c r="Y174" s="42"/>
      <c r="Z174" s="42"/>
      <c r="AA174" s="42"/>
      <c r="AB174" s="42"/>
      <c r="AC174" s="42"/>
      <c r="AD174" s="42"/>
      <c r="AE174" s="42"/>
      <c r="AT174" s="17" t="s">
        <v>164</v>
      </c>
      <c r="AU174" s="17" t="s">
        <v>89</v>
      </c>
    </row>
    <row r="175" s="2" customFormat="1">
      <c r="A175" s="42"/>
      <c r="B175" s="43"/>
      <c r="C175" s="44"/>
      <c r="D175" s="266" t="s">
        <v>166</v>
      </c>
      <c r="E175" s="44"/>
      <c r="F175" s="267" t="s">
        <v>235</v>
      </c>
      <c r="G175" s="44"/>
      <c r="H175" s="44"/>
      <c r="I175" s="217"/>
      <c r="J175" s="217"/>
      <c r="K175" s="44"/>
      <c r="L175" s="44"/>
      <c r="M175" s="45"/>
      <c r="N175" s="264"/>
      <c r="O175" s="265"/>
      <c r="P175" s="95"/>
      <c r="Q175" s="95"/>
      <c r="R175" s="95"/>
      <c r="S175" s="95"/>
      <c r="T175" s="95"/>
      <c r="U175" s="95"/>
      <c r="V175" s="95"/>
      <c r="W175" s="95"/>
      <c r="X175" s="96"/>
      <c r="Y175" s="42"/>
      <c r="Z175" s="42"/>
      <c r="AA175" s="42"/>
      <c r="AB175" s="42"/>
      <c r="AC175" s="42"/>
      <c r="AD175" s="42"/>
      <c r="AE175" s="42"/>
      <c r="AT175" s="17" t="s">
        <v>166</v>
      </c>
      <c r="AU175" s="17" t="s">
        <v>89</v>
      </c>
    </row>
    <row r="176" s="14" customFormat="1">
      <c r="A176" s="14"/>
      <c r="B176" s="293"/>
      <c r="C176" s="294"/>
      <c r="D176" s="262" t="s">
        <v>173</v>
      </c>
      <c r="E176" s="295" t="s">
        <v>1</v>
      </c>
      <c r="F176" s="296" t="s">
        <v>226</v>
      </c>
      <c r="G176" s="294"/>
      <c r="H176" s="295" t="s">
        <v>1</v>
      </c>
      <c r="I176" s="297"/>
      <c r="J176" s="297"/>
      <c r="K176" s="294"/>
      <c r="L176" s="294"/>
      <c r="M176" s="298"/>
      <c r="N176" s="299"/>
      <c r="O176" s="300"/>
      <c r="P176" s="300"/>
      <c r="Q176" s="300"/>
      <c r="R176" s="300"/>
      <c r="S176" s="300"/>
      <c r="T176" s="300"/>
      <c r="U176" s="300"/>
      <c r="V176" s="300"/>
      <c r="W176" s="300"/>
      <c r="X176" s="301"/>
      <c r="Y176" s="14"/>
      <c r="Z176" s="14"/>
      <c r="AA176" s="14"/>
      <c r="AB176" s="14"/>
      <c r="AC176" s="14"/>
      <c r="AD176" s="14"/>
      <c r="AE176" s="14"/>
      <c r="AT176" s="302" t="s">
        <v>173</v>
      </c>
      <c r="AU176" s="302" t="s">
        <v>89</v>
      </c>
      <c r="AV176" s="14" t="s">
        <v>87</v>
      </c>
      <c r="AW176" s="14" t="s">
        <v>5</v>
      </c>
      <c r="AX176" s="14" t="s">
        <v>79</v>
      </c>
      <c r="AY176" s="302" t="s">
        <v>154</v>
      </c>
    </row>
    <row r="177" s="13" customFormat="1">
      <c r="A177" s="13"/>
      <c r="B177" s="278"/>
      <c r="C177" s="279"/>
      <c r="D177" s="262" t="s">
        <v>173</v>
      </c>
      <c r="E177" s="280" t="s">
        <v>1</v>
      </c>
      <c r="F177" s="281" t="s">
        <v>198</v>
      </c>
      <c r="G177" s="279"/>
      <c r="H177" s="282">
        <v>410</v>
      </c>
      <c r="I177" s="283"/>
      <c r="J177" s="283"/>
      <c r="K177" s="279"/>
      <c r="L177" s="279"/>
      <c r="M177" s="284"/>
      <c r="N177" s="285"/>
      <c r="O177" s="286"/>
      <c r="P177" s="286"/>
      <c r="Q177" s="286"/>
      <c r="R177" s="286"/>
      <c r="S177" s="286"/>
      <c r="T177" s="286"/>
      <c r="U177" s="286"/>
      <c r="V177" s="286"/>
      <c r="W177" s="286"/>
      <c r="X177" s="287"/>
      <c r="Y177" s="13"/>
      <c r="Z177" s="13"/>
      <c r="AA177" s="13"/>
      <c r="AB177" s="13"/>
      <c r="AC177" s="13"/>
      <c r="AD177" s="13"/>
      <c r="AE177" s="13"/>
      <c r="AT177" s="288" t="s">
        <v>173</v>
      </c>
      <c r="AU177" s="288" t="s">
        <v>89</v>
      </c>
      <c r="AV177" s="13" t="s">
        <v>89</v>
      </c>
      <c r="AW177" s="13" t="s">
        <v>5</v>
      </c>
      <c r="AX177" s="13" t="s">
        <v>79</v>
      </c>
      <c r="AY177" s="288" t="s">
        <v>154</v>
      </c>
    </row>
    <row r="178" s="13" customFormat="1">
      <c r="A178" s="13"/>
      <c r="B178" s="278"/>
      <c r="C178" s="279"/>
      <c r="D178" s="262" t="s">
        <v>173</v>
      </c>
      <c r="E178" s="280" t="s">
        <v>1</v>
      </c>
      <c r="F178" s="281" t="s">
        <v>236</v>
      </c>
      <c r="G178" s="279"/>
      <c r="H178" s="282">
        <v>23.199999999999999</v>
      </c>
      <c r="I178" s="283"/>
      <c r="J178" s="283"/>
      <c r="K178" s="279"/>
      <c r="L178" s="279"/>
      <c r="M178" s="284"/>
      <c r="N178" s="285"/>
      <c r="O178" s="286"/>
      <c r="P178" s="286"/>
      <c r="Q178" s="286"/>
      <c r="R178" s="286"/>
      <c r="S178" s="286"/>
      <c r="T178" s="286"/>
      <c r="U178" s="286"/>
      <c r="V178" s="286"/>
      <c r="W178" s="286"/>
      <c r="X178" s="287"/>
      <c r="Y178" s="13"/>
      <c r="Z178" s="13"/>
      <c r="AA178" s="13"/>
      <c r="AB178" s="13"/>
      <c r="AC178" s="13"/>
      <c r="AD178" s="13"/>
      <c r="AE178" s="13"/>
      <c r="AT178" s="288" t="s">
        <v>173</v>
      </c>
      <c r="AU178" s="288" t="s">
        <v>89</v>
      </c>
      <c r="AV178" s="13" t="s">
        <v>89</v>
      </c>
      <c r="AW178" s="13" t="s">
        <v>5</v>
      </c>
      <c r="AX178" s="13" t="s">
        <v>79</v>
      </c>
      <c r="AY178" s="288" t="s">
        <v>154</v>
      </c>
    </row>
    <row r="179" s="13" customFormat="1">
      <c r="A179" s="13"/>
      <c r="B179" s="278"/>
      <c r="C179" s="279"/>
      <c r="D179" s="262" t="s">
        <v>173</v>
      </c>
      <c r="E179" s="280" t="s">
        <v>1</v>
      </c>
      <c r="F179" s="281" t="s">
        <v>228</v>
      </c>
      <c r="G179" s="279"/>
      <c r="H179" s="282">
        <v>61.460000000000001</v>
      </c>
      <c r="I179" s="283"/>
      <c r="J179" s="283"/>
      <c r="K179" s="279"/>
      <c r="L179" s="279"/>
      <c r="M179" s="284"/>
      <c r="N179" s="285"/>
      <c r="O179" s="286"/>
      <c r="P179" s="286"/>
      <c r="Q179" s="286"/>
      <c r="R179" s="286"/>
      <c r="S179" s="286"/>
      <c r="T179" s="286"/>
      <c r="U179" s="286"/>
      <c r="V179" s="286"/>
      <c r="W179" s="286"/>
      <c r="X179" s="287"/>
      <c r="Y179" s="13"/>
      <c r="Z179" s="13"/>
      <c r="AA179" s="13"/>
      <c r="AB179" s="13"/>
      <c r="AC179" s="13"/>
      <c r="AD179" s="13"/>
      <c r="AE179" s="13"/>
      <c r="AT179" s="288" t="s">
        <v>173</v>
      </c>
      <c r="AU179" s="288" t="s">
        <v>89</v>
      </c>
      <c r="AV179" s="13" t="s">
        <v>89</v>
      </c>
      <c r="AW179" s="13" t="s">
        <v>5</v>
      </c>
      <c r="AX179" s="13" t="s">
        <v>79</v>
      </c>
      <c r="AY179" s="288" t="s">
        <v>154</v>
      </c>
    </row>
    <row r="180" s="15" customFormat="1">
      <c r="A180" s="15"/>
      <c r="B180" s="303"/>
      <c r="C180" s="304"/>
      <c r="D180" s="262" t="s">
        <v>173</v>
      </c>
      <c r="E180" s="305" t="s">
        <v>1</v>
      </c>
      <c r="F180" s="306" t="s">
        <v>200</v>
      </c>
      <c r="G180" s="304"/>
      <c r="H180" s="307">
        <v>494.66000000000002</v>
      </c>
      <c r="I180" s="308"/>
      <c r="J180" s="308"/>
      <c r="K180" s="304"/>
      <c r="L180" s="304"/>
      <c r="M180" s="309"/>
      <c r="N180" s="310"/>
      <c r="O180" s="311"/>
      <c r="P180" s="311"/>
      <c r="Q180" s="311"/>
      <c r="R180" s="311"/>
      <c r="S180" s="311"/>
      <c r="T180" s="311"/>
      <c r="U180" s="311"/>
      <c r="V180" s="311"/>
      <c r="W180" s="311"/>
      <c r="X180" s="312"/>
      <c r="Y180" s="15"/>
      <c r="Z180" s="15"/>
      <c r="AA180" s="15"/>
      <c r="AB180" s="15"/>
      <c r="AC180" s="15"/>
      <c r="AD180" s="15"/>
      <c r="AE180" s="15"/>
      <c r="AT180" s="313" t="s">
        <v>173</v>
      </c>
      <c r="AU180" s="313" t="s">
        <v>89</v>
      </c>
      <c r="AV180" s="15" t="s">
        <v>162</v>
      </c>
      <c r="AW180" s="15" t="s">
        <v>5</v>
      </c>
      <c r="AX180" s="15" t="s">
        <v>87</v>
      </c>
      <c r="AY180" s="313" t="s">
        <v>154</v>
      </c>
    </row>
    <row r="181" s="2" customFormat="1" ht="33" customHeight="1">
      <c r="A181" s="42"/>
      <c r="B181" s="43"/>
      <c r="C181" s="249" t="s">
        <v>237</v>
      </c>
      <c r="D181" s="249" t="s">
        <v>157</v>
      </c>
      <c r="E181" s="250" t="s">
        <v>238</v>
      </c>
      <c r="F181" s="251" t="s">
        <v>239</v>
      </c>
      <c r="G181" s="252" t="s">
        <v>240</v>
      </c>
      <c r="H181" s="253">
        <v>29.699999999999999</v>
      </c>
      <c r="I181" s="254"/>
      <c r="J181" s="254"/>
      <c r="K181" s="255">
        <f>ROUND(P181*H181,2)</f>
        <v>0</v>
      </c>
      <c r="L181" s="251" t="s">
        <v>161</v>
      </c>
      <c r="M181" s="45"/>
      <c r="N181" s="256" t="s">
        <v>1</v>
      </c>
      <c r="O181" s="257" t="s">
        <v>42</v>
      </c>
      <c r="P181" s="258">
        <f>I181+J181</f>
        <v>0</v>
      </c>
      <c r="Q181" s="258">
        <f>ROUND(I181*H181,2)</f>
        <v>0</v>
      </c>
      <c r="R181" s="258">
        <f>ROUND(J181*H181,2)</f>
        <v>0</v>
      </c>
      <c r="S181" s="95"/>
      <c r="T181" s="259">
        <f>S181*H181</f>
        <v>0</v>
      </c>
      <c r="U181" s="259">
        <v>0</v>
      </c>
      <c r="V181" s="259">
        <f>U181*H181</f>
        <v>0</v>
      </c>
      <c r="W181" s="259">
        <v>0</v>
      </c>
      <c r="X181" s="260">
        <f>W181*H181</f>
        <v>0</v>
      </c>
      <c r="Y181" s="42"/>
      <c r="Z181" s="42"/>
      <c r="AA181" s="42"/>
      <c r="AB181" s="42"/>
      <c r="AC181" s="42"/>
      <c r="AD181" s="42"/>
      <c r="AE181" s="42"/>
      <c r="AR181" s="261" t="s">
        <v>162</v>
      </c>
      <c r="AT181" s="261" t="s">
        <v>157</v>
      </c>
      <c r="AU181" s="261" t="s">
        <v>89</v>
      </c>
      <c r="AY181" s="17" t="s">
        <v>154</v>
      </c>
      <c r="BE181" s="148">
        <f>IF(O181="základní",K181,0)</f>
        <v>0</v>
      </c>
      <c r="BF181" s="148">
        <f>IF(O181="snížená",K181,0)</f>
        <v>0</v>
      </c>
      <c r="BG181" s="148">
        <f>IF(O181="zákl. přenesená",K181,0)</f>
        <v>0</v>
      </c>
      <c r="BH181" s="148">
        <f>IF(O181="sníž. přenesená",K181,0)</f>
        <v>0</v>
      </c>
      <c r="BI181" s="148">
        <f>IF(O181="nulová",K181,0)</f>
        <v>0</v>
      </c>
      <c r="BJ181" s="17" t="s">
        <v>87</v>
      </c>
      <c r="BK181" s="148">
        <f>ROUND(P181*H181,2)</f>
        <v>0</v>
      </c>
      <c r="BL181" s="17" t="s">
        <v>162</v>
      </c>
      <c r="BM181" s="261" t="s">
        <v>241</v>
      </c>
    </row>
    <row r="182" s="2" customFormat="1">
      <c r="A182" s="42"/>
      <c r="B182" s="43"/>
      <c r="C182" s="44"/>
      <c r="D182" s="262" t="s">
        <v>164</v>
      </c>
      <c r="E182" s="44"/>
      <c r="F182" s="263" t="s">
        <v>242</v>
      </c>
      <c r="G182" s="44"/>
      <c r="H182" s="44"/>
      <c r="I182" s="217"/>
      <c r="J182" s="217"/>
      <c r="K182" s="44"/>
      <c r="L182" s="44"/>
      <c r="M182" s="45"/>
      <c r="N182" s="264"/>
      <c r="O182" s="265"/>
      <c r="P182" s="95"/>
      <c r="Q182" s="95"/>
      <c r="R182" s="95"/>
      <c r="S182" s="95"/>
      <c r="T182" s="95"/>
      <c r="U182" s="95"/>
      <c r="V182" s="95"/>
      <c r="W182" s="95"/>
      <c r="X182" s="96"/>
      <c r="Y182" s="42"/>
      <c r="Z182" s="42"/>
      <c r="AA182" s="42"/>
      <c r="AB182" s="42"/>
      <c r="AC182" s="42"/>
      <c r="AD182" s="42"/>
      <c r="AE182" s="42"/>
      <c r="AT182" s="17" t="s">
        <v>164</v>
      </c>
      <c r="AU182" s="17" t="s">
        <v>89</v>
      </c>
    </row>
    <row r="183" s="2" customFormat="1">
      <c r="A183" s="42"/>
      <c r="B183" s="43"/>
      <c r="C183" s="44"/>
      <c r="D183" s="266" t="s">
        <v>166</v>
      </c>
      <c r="E183" s="44"/>
      <c r="F183" s="267" t="s">
        <v>243</v>
      </c>
      <c r="G183" s="44"/>
      <c r="H183" s="44"/>
      <c r="I183" s="217"/>
      <c r="J183" s="217"/>
      <c r="K183" s="44"/>
      <c r="L183" s="44"/>
      <c r="M183" s="45"/>
      <c r="N183" s="264"/>
      <c r="O183" s="265"/>
      <c r="P183" s="95"/>
      <c r="Q183" s="95"/>
      <c r="R183" s="95"/>
      <c r="S183" s="95"/>
      <c r="T183" s="95"/>
      <c r="U183" s="95"/>
      <c r="V183" s="95"/>
      <c r="W183" s="95"/>
      <c r="X183" s="96"/>
      <c r="Y183" s="42"/>
      <c r="Z183" s="42"/>
      <c r="AA183" s="42"/>
      <c r="AB183" s="42"/>
      <c r="AC183" s="42"/>
      <c r="AD183" s="42"/>
      <c r="AE183" s="42"/>
      <c r="AT183" s="17" t="s">
        <v>166</v>
      </c>
      <c r="AU183" s="17" t="s">
        <v>89</v>
      </c>
    </row>
    <row r="184" s="14" customFormat="1">
      <c r="A184" s="14"/>
      <c r="B184" s="293"/>
      <c r="C184" s="294"/>
      <c r="D184" s="262" t="s">
        <v>173</v>
      </c>
      <c r="E184" s="295" t="s">
        <v>1</v>
      </c>
      <c r="F184" s="296" t="s">
        <v>244</v>
      </c>
      <c r="G184" s="294"/>
      <c r="H184" s="295" t="s">
        <v>1</v>
      </c>
      <c r="I184" s="297"/>
      <c r="J184" s="297"/>
      <c r="K184" s="294"/>
      <c r="L184" s="294"/>
      <c r="M184" s="298"/>
      <c r="N184" s="299"/>
      <c r="O184" s="300"/>
      <c r="P184" s="300"/>
      <c r="Q184" s="300"/>
      <c r="R184" s="300"/>
      <c r="S184" s="300"/>
      <c r="T184" s="300"/>
      <c r="U184" s="300"/>
      <c r="V184" s="300"/>
      <c r="W184" s="300"/>
      <c r="X184" s="301"/>
      <c r="Y184" s="14"/>
      <c r="Z184" s="14"/>
      <c r="AA184" s="14"/>
      <c r="AB184" s="14"/>
      <c r="AC184" s="14"/>
      <c r="AD184" s="14"/>
      <c r="AE184" s="14"/>
      <c r="AT184" s="302" t="s">
        <v>173</v>
      </c>
      <c r="AU184" s="302" t="s">
        <v>89</v>
      </c>
      <c r="AV184" s="14" t="s">
        <v>87</v>
      </c>
      <c r="AW184" s="14" t="s">
        <v>5</v>
      </c>
      <c r="AX184" s="14" t="s">
        <v>79</v>
      </c>
      <c r="AY184" s="302" t="s">
        <v>154</v>
      </c>
    </row>
    <row r="185" s="13" customFormat="1">
      <c r="A185" s="13"/>
      <c r="B185" s="278"/>
      <c r="C185" s="279"/>
      <c r="D185" s="262" t="s">
        <v>173</v>
      </c>
      <c r="E185" s="280" t="s">
        <v>1</v>
      </c>
      <c r="F185" s="281" t="s">
        <v>245</v>
      </c>
      <c r="G185" s="279"/>
      <c r="H185" s="282">
        <v>29.699999999999999</v>
      </c>
      <c r="I185" s="283"/>
      <c r="J185" s="283"/>
      <c r="K185" s="279"/>
      <c r="L185" s="279"/>
      <c r="M185" s="284"/>
      <c r="N185" s="285"/>
      <c r="O185" s="286"/>
      <c r="P185" s="286"/>
      <c r="Q185" s="286"/>
      <c r="R185" s="286"/>
      <c r="S185" s="286"/>
      <c r="T185" s="286"/>
      <c r="U185" s="286"/>
      <c r="V185" s="286"/>
      <c r="W185" s="286"/>
      <c r="X185" s="287"/>
      <c r="Y185" s="13"/>
      <c r="Z185" s="13"/>
      <c r="AA185" s="13"/>
      <c r="AB185" s="13"/>
      <c r="AC185" s="13"/>
      <c r="AD185" s="13"/>
      <c r="AE185" s="13"/>
      <c r="AT185" s="288" t="s">
        <v>173</v>
      </c>
      <c r="AU185" s="288" t="s">
        <v>89</v>
      </c>
      <c r="AV185" s="13" t="s">
        <v>89</v>
      </c>
      <c r="AW185" s="13" t="s">
        <v>5</v>
      </c>
      <c r="AX185" s="13" t="s">
        <v>87</v>
      </c>
      <c r="AY185" s="288" t="s">
        <v>154</v>
      </c>
    </row>
    <row r="186" s="2" customFormat="1" ht="24.15" customHeight="1">
      <c r="A186" s="42"/>
      <c r="B186" s="43"/>
      <c r="C186" s="249" t="s">
        <v>171</v>
      </c>
      <c r="D186" s="249" t="s">
        <v>157</v>
      </c>
      <c r="E186" s="250" t="s">
        <v>246</v>
      </c>
      <c r="F186" s="251" t="s">
        <v>247</v>
      </c>
      <c r="G186" s="252" t="s">
        <v>193</v>
      </c>
      <c r="H186" s="253">
        <v>495</v>
      </c>
      <c r="I186" s="254"/>
      <c r="J186" s="254"/>
      <c r="K186" s="255">
        <f>ROUND(P186*H186,2)</f>
        <v>0</v>
      </c>
      <c r="L186" s="251" t="s">
        <v>161</v>
      </c>
      <c r="M186" s="45"/>
      <c r="N186" s="256" t="s">
        <v>1</v>
      </c>
      <c r="O186" s="257" t="s">
        <v>42</v>
      </c>
      <c r="P186" s="258">
        <f>I186+J186</f>
        <v>0</v>
      </c>
      <c r="Q186" s="258">
        <f>ROUND(I186*H186,2)</f>
        <v>0</v>
      </c>
      <c r="R186" s="258">
        <f>ROUND(J186*H186,2)</f>
        <v>0</v>
      </c>
      <c r="S186" s="95"/>
      <c r="T186" s="259">
        <f>S186*H186</f>
        <v>0</v>
      </c>
      <c r="U186" s="259">
        <v>0</v>
      </c>
      <c r="V186" s="259">
        <f>U186*H186</f>
        <v>0</v>
      </c>
      <c r="W186" s="259">
        <v>0</v>
      </c>
      <c r="X186" s="260">
        <f>W186*H186</f>
        <v>0</v>
      </c>
      <c r="Y186" s="42"/>
      <c r="Z186" s="42"/>
      <c r="AA186" s="42"/>
      <c r="AB186" s="42"/>
      <c r="AC186" s="42"/>
      <c r="AD186" s="42"/>
      <c r="AE186" s="42"/>
      <c r="AR186" s="261" t="s">
        <v>162</v>
      </c>
      <c r="AT186" s="261" t="s">
        <v>157</v>
      </c>
      <c r="AU186" s="261" t="s">
        <v>89</v>
      </c>
      <c r="AY186" s="17" t="s">
        <v>154</v>
      </c>
      <c r="BE186" s="148">
        <f>IF(O186="základní",K186,0)</f>
        <v>0</v>
      </c>
      <c r="BF186" s="148">
        <f>IF(O186="snížená",K186,0)</f>
        <v>0</v>
      </c>
      <c r="BG186" s="148">
        <f>IF(O186="zákl. přenesená",K186,0)</f>
        <v>0</v>
      </c>
      <c r="BH186" s="148">
        <f>IF(O186="sníž. přenesená",K186,0)</f>
        <v>0</v>
      </c>
      <c r="BI186" s="148">
        <f>IF(O186="nulová",K186,0)</f>
        <v>0</v>
      </c>
      <c r="BJ186" s="17" t="s">
        <v>87</v>
      </c>
      <c r="BK186" s="148">
        <f>ROUND(P186*H186,2)</f>
        <v>0</v>
      </c>
      <c r="BL186" s="17" t="s">
        <v>162</v>
      </c>
      <c r="BM186" s="261" t="s">
        <v>248</v>
      </c>
    </row>
    <row r="187" s="2" customFormat="1">
      <c r="A187" s="42"/>
      <c r="B187" s="43"/>
      <c r="C187" s="44"/>
      <c r="D187" s="262" t="s">
        <v>164</v>
      </c>
      <c r="E187" s="44"/>
      <c r="F187" s="263" t="s">
        <v>249</v>
      </c>
      <c r="G187" s="44"/>
      <c r="H187" s="44"/>
      <c r="I187" s="217"/>
      <c r="J187" s="217"/>
      <c r="K187" s="44"/>
      <c r="L187" s="44"/>
      <c r="M187" s="45"/>
      <c r="N187" s="264"/>
      <c r="O187" s="265"/>
      <c r="P187" s="95"/>
      <c r="Q187" s="95"/>
      <c r="R187" s="95"/>
      <c r="S187" s="95"/>
      <c r="T187" s="95"/>
      <c r="U187" s="95"/>
      <c r="V187" s="95"/>
      <c r="W187" s="95"/>
      <c r="X187" s="96"/>
      <c r="Y187" s="42"/>
      <c r="Z187" s="42"/>
      <c r="AA187" s="42"/>
      <c r="AB187" s="42"/>
      <c r="AC187" s="42"/>
      <c r="AD187" s="42"/>
      <c r="AE187" s="42"/>
      <c r="AT187" s="17" t="s">
        <v>164</v>
      </c>
      <c r="AU187" s="17" t="s">
        <v>89</v>
      </c>
    </row>
    <row r="188" s="2" customFormat="1">
      <c r="A188" s="42"/>
      <c r="B188" s="43"/>
      <c r="C188" s="44"/>
      <c r="D188" s="266" t="s">
        <v>166</v>
      </c>
      <c r="E188" s="44"/>
      <c r="F188" s="267" t="s">
        <v>250</v>
      </c>
      <c r="G188" s="44"/>
      <c r="H188" s="44"/>
      <c r="I188" s="217"/>
      <c r="J188" s="217"/>
      <c r="K188" s="44"/>
      <c r="L188" s="44"/>
      <c r="M188" s="45"/>
      <c r="N188" s="264"/>
      <c r="O188" s="265"/>
      <c r="P188" s="95"/>
      <c r="Q188" s="95"/>
      <c r="R188" s="95"/>
      <c r="S188" s="95"/>
      <c r="T188" s="95"/>
      <c r="U188" s="95"/>
      <c r="V188" s="95"/>
      <c r="W188" s="95"/>
      <c r="X188" s="96"/>
      <c r="Y188" s="42"/>
      <c r="Z188" s="42"/>
      <c r="AA188" s="42"/>
      <c r="AB188" s="42"/>
      <c r="AC188" s="42"/>
      <c r="AD188" s="42"/>
      <c r="AE188" s="42"/>
      <c r="AT188" s="17" t="s">
        <v>166</v>
      </c>
      <c r="AU188" s="17" t="s">
        <v>89</v>
      </c>
    </row>
    <row r="189" s="13" customFormat="1">
      <c r="A189" s="13"/>
      <c r="B189" s="278"/>
      <c r="C189" s="279"/>
      <c r="D189" s="262" t="s">
        <v>173</v>
      </c>
      <c r="E189" s="280" t="s">
        <v>1</v>
      </c>
      <c r="F189" s="281" t="s">
        <v>251</v>
      </c>
      <c r="G189" s="279"/>
      <c r="H189" s="282">
        <v>495</v>
      </c>
      <c r="I189" s="283"/>
      <c r="J189" s="283"/>
      <c r="K189" s="279"/>
      <c r="L189" s="279"/>
      <c r="M189" s="284"/>
      <c r="N189" s="285"/>
      <c r="O189" s="286"/>
      <c r="P189" s="286"/>
      <c r="Q189" s="286"/>
      <c r="R189" s="286"/>
      <c r="S189" s="286"/>
      <c r="T189" s="286"/>
      <c r="U189" s="286"/>
      <c r="V189" s="286"/>
      <c r="W189" s="286"/>
      <c r="X189" s="287"/>
      <c r="Y189" s="13"/>
      <c r="Z189" s="13"/>
      <c r="AA189" s="13"/>
      <c r="AB189" s="13"/>
      <c r="AC189" s="13"/>
      <c r="AD189" s="13"/>
      <c r="AE189" s="13"/>
      <c r="AT189" s="288" t="s">
        <v>173</v>
      </c>
      <c r="AU189" s="288" t="s">
        <v>89</v>
      </c>
      <c r="AV189" s="13" t="s">
        <v>89</v>
      </c>
      <c r="AW189" s="13" t="s">
        <v>5</v>
      </c>
      <c r="AX189" s="13" t="s">
        <v>87</v>
      </c>
      <c r="AY189" s="288" t="s">
        <v>154</v>
      </c>
    </row>
    <row r="190" s="12" customFormat="1" ht="22.8" customHeight="1">
      <c r="A190" s="12"/>
      <c r="B190" s="232"/>
      <c r="C190" s="233"/>
      <c r="D190" s="234" t="s">
        <v>78</v>
      </c>
      <c r="E190" s="247" t="s">
        <v>89</v>
      </c>
      <c r="F190" s="247" t="s">
        <v>252</v>
      </c>
      <c r="G190" s="233"/>
      <c r="H190" s="233"/>
      <c r="I190" s="236"/>
      <c r="J190" s="236"/>
      <c r="K190" s="248">
        <f>BK190</f>
        <v>0</v>
      </c>
      <c r="L190" s="233"/>
      <c r="M190" s="238"/>
      <c r="N190" s="239"/>
      <c r="O190" s="240"/>
      <c r="P190" s="240"/>
      <c r="Q190" s="241">
        <f>SUM(Q191:Q209)</f>
        <v>0</v>
      </c>
      <c r="R190" s="241">
        <f>SUM(R191:R209)</f>
        <v>0</v>
      </c>
      <c r="S190" s="240"/>
      <c r="T190" s="242">
        <f>SUM(T191:T209)</f>
        <v>0</v>
      </c>
      <c r="U190" s="240"/>
      <c r="V190" s="242">
        <f>SUM(V191:V209)</f>
        <v>28.992369800000002</v>
      </c>
      <c r="W190" s="240"/>
      <c r="X190" s="243">
        <f>SUM(X191:X209)</f>
        <v>0</v>
      </c>
      <c r="Y190" s="12"/>
      <c r="Z190" s="12"/>
      <c r="AA190" s="12"/>
      <c r="AB190" s="12"/>
      <c r="AC190" s="12"/>
      <c r="AD190" s="12"/>
      <c r="AE190" s="12"/>
      <c r="AR190" s="244" t="s">
        <v>87</v>
      </c>
      <c r="AT190" s="245" t="s">
        <v>78</v>
      </c>
      <c r="AU190" s="245" t="s">
        <v>87</v>
      </c>
      <c r="AY190" s="244" t="s">
        <v>154</v>
      </c>
      <c r="BK190" s="246">
        <f>SUM(BK191:BK209)</f>
        <v>0</v>
      </c>
    </row>
    <row r="191" s="2" customFormat="1" ht="33" customHeight="1">
      <c r="A191" s="42"/>
      <c r="B191" s="43"/>
      <c r="C191" s="249" t="s">
        <v>155</v>
      </c>
      <c r="D191" s="249" t="s">
        <v>157</v>
      </c>
      <c r="E191" s="250" t="s">
        <v>253</v>
      </c>
      <c r="F191" s="251" t="s">
        <v>254</v>
      </c>
      <c r="G191" s="252" t="s">
        <v>240</v>
      </c>
      <c r="H191" s="253">
        <v>35.200000000000003</v>
      </c>
      <c r="I191" s="254"/>
      <c r="J191" s="254"/>
      <c r="K191" s="255">
        <f>ROUND(P191*H191,2)</f>
        <v>0</v>
      </c>
      <c r="L191" s="251" t="s">
        <v>161</v>
      </c>
      <c r="M191" s="45"/>
      <c r="N191" s="256" t="s">
        <v>1</v>
      </c>
      <c r="O191" s="257" t="s">
        <v>42</v>
      </c>
      <c r="P191" s="258">
        <f>I191+J191</f>
        <v>0</v>
      </c>
      <c r="Q191" s="258">
        <f>ROUND(I191*H191,2)</f>
        <v>0</v>
      </c>
      <c r="R191" s="258">
        <f>ROUND(J191*H191,2)</f>
        <v>0</v>
      </c>
      <c r="S191" s="95"/>
      <c r="T191" s="259">
        <f>S191*H191</f>
        <v>0</v>
      </c>
      <c r="U191" s="259">
        <v>0</v>
      </c>
      <c r="V191" s="259">
        <f>U191*H191</f>
        <v>0</v>
      </c>
      <c r="W191" s="259">
        <v>0</v>
      </c>
      <c r="X191" s="260">
        <f>W191*H191</f>
        <v>0</v>
      </c>
      <c r="Y191" s="42"/>
      <c r="Z191" s="42"/>
      <c r="AA191" s="42"/>
      <c r="AB191" s="42"/>
      <c r="AC191" s="42"/>
      <c r="AD191" s="42"/>
      <c r="AE191" s="42"/>
      <c r="AR191" s="261" t="s">
        <v>162</v>
      </c>
      <c r="AT191" s="261" t="s">
        <v>157</v>
      </c>
      <c r="AU191" s="261" t="s">
        <v>89</v>
      </c>
      <c r="AY191" s="17" t="s">
        <v>154</v>
      </c>
      <c r="BE191" s="148">
        <f>IF(O191="základní",K191,0)</f>
        <v>0</v>
      </c>
      <c r="BF191" s="148">
        <f>IF(O191="snížená",K191,0)</f>
        <v>0</v>
      </c>
      <c r="BG191" s="148">
        <f>IF(O191="zákl. přenesená",K191,0)</f>
        <v>0</v>
      </c>
      <c r="BH191" s="148">
        <f>IF(O191="sníž. přenesená",K191,0)</f>
        <v>0</v>
      </c>
      <c r="BI191" s="148">
        <f>IF(O191="nulová",K191,0)</f>
        <v>0</v>
      </c>
      <c r="BJ191" s="17" t="s">
        <v>87</v>
      </c>
      <c r="BK191" s="148">
        <f>ROUND(P191*H191,2)</f>
        <v>0</v>
      </c>
      <c r="BL191" s="17" t="s">
        <v>162</v>
      </c>
      <c r="BM191" s="261" t="s">
        <v>255</v>
      </c>
    </row>
    <row r="192" s="2" customFormat="1">
      <c r="A192" s="42"/>
      <c r="B192" s="43"/>
      <c r="C192" s="44"/>
      <c r="D192" s="262" t="s">
        <v>164</v>
      </c>
      <c r="E192" s="44"/>
      <c r="F192" s="263" t="s">
        <v>256</v>
      </c>
      <c r="G192" s="44"/>
      <c r="H192" s="44"/>
      <c r="I192" s="217"/>
      <c r="J192" s="217"/>
      <c r="K192" s="44"/>
      <c r="L192" s="44"/>
      <c r="M192" s="45"/>
      <c r="N192" s="264"/>
      <c r="O192" s="265"/>
      <c r="P192" s="95"/>
      <c r="Q192" s="95"/>
      <c r="R192" s="95"/>
      <c r="S192" s="95"/>
      <c r="T192" s="95"/>
      <c r="U192" s="95"/>
      <c r="V192" s="95"/>
      <c r="W192" s="95"/>
      <c r="X192" s="96"/>
      <c r="Y192" s="42"/>
      <c r="Z192" s="42"/>
      <c r="AA192" s="42"/>
      <c r="AB192" s="42"/>
      <c r="AC192" s="42"/>
      <c r="AD192" s="42"/>
      <c r="AE192" s="42"/>
      <c r="AT192" s="17" t="s">
        <v>164</v>
      </c>
      <c r="AU192" s="17" t="s">
        <v>89</v>
      </c>
    </row>
    <row r="193" s="2" customFormat="1">
      <c r="A193" s="42"/>
      <c r="B193" s="43"/>
      <c r="C193" s="44"/>
      <c r="D193" s="266" t="s">
        <v>166</v>
      </c>
      <c r="E193" s="44"/>
      <c r="F193" s="267" t="s">
        <v>257</v>
      </c>
      <c r="G193" s="44"/>
      <c r="H193" s="44"/>
      <c r="I193" s="217"/>
      <c r="J193" s="217"/>
      <c r="K193" s="44"/>
      <c r="L193" s="44"/>
      <c r="M193" s="45"/>
      <c r="N193" s="264"/>
      <c r="O193" s="265"/>
      <c r="P193" s="95"/>
      <c r="Q193" s="95"/>
      <c r="R193" s="95"/>
      <c r="S193" s="95"/>
      <c r="T193" s="95"/>
      <c r="U193" s="95"/>
      <c r="V193" s="95"/>
      <c r="W193" s="95"/>
      <c r="X193" s="96"/>
      <c r="Y193" s="42"/>
      <c r="Z193" s="42"/>
      <c r="AA193" s="42"/>
      <c r="AB193" s="42"/>
      <c r="AC193" s="42"/>
      <c r="AD193" s="42"/>
      <c r="AE193" s="42"/>
      <c r="AT193" s="17" t="s">
        <v>166</v>
      </c>
      <c r="AU193" s="17" t="s">
        <v>89</v>
      </c>
    </row>
    <row r="194" s="14" customFormat="1">
      <c r="A194" s="14"/>
      <c r="B194" s="293"/>
      <c r="C194" s="294"/>
      <c r="D194" s="262" t="s">
        <v>173</v>
      </c>
      <c r="E194" s="295" t="s">
        <v>1</v>
      </c>
      <c r="F194" s="296" t="s">
        <v>258</v>
      </c>
      <c r="G194" s="294"/>
      <c r="H194" s="295" t="s">
        <v>1</v>
      </c>
      <c r="I194" s="297"/>
      <c r="J194" s="297"/>
      <c r="K194" s="294"/>
      <c r="L194" s="294"/>
      <c r="M194" s="298"/>
      <c r="N194" s="299"/>
      <c r="O194" s="300"/>
      <c r="P194" s="300"/>
      <c r="Q194" s="300"/>
      <c r="R194" s="300"/>
      <c r="S194" s="300"/>
      <c r="T194" s="300"/>
      <c r="U194" s="300"/>
      <c r="V194" s="300"/>
      <c r="W194" s="300"/>
      <c r="X194" s="301"/>
      <c r="Y194" s="14"/>
      <c r="Z194" s="14"/>
      <c r="AA194" s="14"/>
      <c r="AB194" s="14"/>
      <c r="AC194" s="14"/>
      <c r="AD194" s="14"/>
      <c r="AE194" s="14"/>
      <c r="AT194" s="302" t="s">
        <v>173</v>
      </c>
      <c r="AU194" s="302" t="s">
        <v>89</v>
      </c>
      <c r="AV194" s="14" t="s">
        <v>87</v>
      </c>
      <c r="AW194" s="14" t="s">
        <v>5</v>
      </c>
      <c r="AX194" s="14" t="s">
        <v>79</v>
      </c>
      <c r="AY194" s="302" t="s">
        <v>154</v>
      </c>
    </row>
    <row r="195" s="13" customFormat="1">
      <c r="A195" s="13"/>
      <c r="B195" s="278"/>
      <c r="C195" s="279"/>
      <c r="D195" s="262" t="s">
        <v>173</v>
      </c>
      <c r="E195" s="280" t="s">
        <v>1</v>
      </c>
      <c r="F195" s="281" t="s">
        <v>259</v>
      </c>
      <c r="G195" s="279"/>
      <c r="H195" s="282">
        <v>35.200000000000003</v>
      </c>
      <c r="I195" s="283"/>
      <c r="J195" s="283"/>
      <c r="K195" s="279"/>
      <c r="L195" s="279"/>
      <c r="M195" s="284"/>
      <c r="N195" s="285"/>
      <c r="O195" s="286"/>
      <c r="P195" s="286"/>
      <c r="Q195" s="286"/>
      <c r="R195" s="286"/>
      <c r="S195" s="286"/>
      <c r="T195" s="286"/>
      <c r="U195" s="286"/>
      <c r="V195" s="286"/>
      <c r="W195" s="286"/>
      <c r="X195" s="287"/>
      <c r="Y195" s="13"/>
      <c r="Z195" s="13"/>
      <c r="AA195" s="13"/>
      <c r="AB195" s="13"/>
      <c r="AC195" s="13"/>
      <c r="AD195" s="13"/>
      <c r="AE195" s="13"/>
      <c r="AT195" s="288" t="s">
        <v>173</v>
      </c>
      <c r="AU195" s="288" t="s">
        <v>89</v>
      </c>
      <c r="AV195" s="13" t="s">
        <v>89</v>
      </c>
      <c r="AW195" s="13" t="s">
        <v>5</v>
      </c>
      <c r="AX195" s="13" t="s">
        <v>87</v>
      </c>
      <c r="AY195" s="288" t="s">
        <v>154</v>
      </c>
    </row>
    <row r="196" s="2" customFormat="1" ht="24.15" customHeight="1">
      <c r="A196" s="42"/>
      <c r="B196" s="43"/>
      <c r="C196" s="249" t="s">
        <v>260</v>
      </c>
      <c r="D196" s="249" t="s">
        <v>157</v>
      </c>
      <c r="E196" s="250" t="s">
        <v>261</v>
      </c>
      <c r="F196" s="251" t="s">
        <v>262</v>
      </c>
      <c r="G196" s="252" t="s">
        <v>193</v>
      </c>
      <c r="H196" s="253">
        <v>242</v>
      </c>
      <c r="I196" s="254"/>
      <c r="J196" s="254"/>
      <c r="K196" s="255">
        <f>ROUND(P196*H196,2)</f>
        <v>0</v>
      </c>
      <c r="L196" s="251" t="s">
        <v>161</v>
      </c>
      <c r="M196" s="45"/>
      <c r="N196" s="256" t="s">
        <v>1</v>
      </c>
      <c r="O196" s="257" t="s">
        <v>42</v>
      </c>
      <c r="P196" s="258">
        <f>I196+J196</f>
        <v>0</v>
      </c>
      <c r="Q196" s="258">
        <f>ROUND(I196*H196,2)</f>
        <v>0</v>
      </c>
      <c r="R196" s="258">
        <f>ROUND(J196*H196,2)</f>
        <v>0</v>
      </c>
      <c r="S196" s="95"/>
      <c r="T196" s="259">
        <f>S196*H196</f>
        <v>0</v>
      </c>
      <c r="U196" s="259">
        <v>0.00017000000000000001</v>
      </c>
      <c r="V196" s="259">
        <f>U196*H196</f>
        <v>0.041140000000000003</v>
      </c>
      <c r="W196" s="259">
        <v>0</v>
      </c>
      <c r="X196" s="260">
        <f>W196*H196</f>
        <v>0</v>
      </c>
      <c r="Y196" s="42"/>
      <c r="Z196" s="42"/>
      <c r="AA196" s="42"/>
      <c r="AB196" s="42"/>
      <c r="AC196" s="42"/>
      <c r="AD196" s="42"/>
      <c r="AE196" s="42"/>
      <c r="AR196" s="261" t="s">
        <v>162</v>
      </c>
      <c r="AT196" s="261" t="s">
        <v>157</v>
      </c>
      <c r="AU196" s="261" t="s">
        <v>89</v>
      </c>
      <c r="AY196" s="17" t="s">
        <v>154</v>
      </c>
      <c r="BE196" s="148">
        <f>IF(O196="základní",K196,0)</f>
        <v>0</v>
      </c>
      <c r="BF196" s="148">
        <f>IF(O196="snížená",K196,0)</f>
        <v>0</v>
      </c>
      <c r="BG196" s="148">
        <f>IF(O196="zákl. přenesená",K196,0)</f>
        <v>0</v>
      </c>
      <c r="BH196" s="148">
        <f>IF(O196="sníž. přenesená",K196,0)</f>
        <v>0</v>
      </c>
      <c r="BI196" s="148">
        <f>IF(O196="nulová",K196,0)</f>
        <v>0</v>
      </c>
      <c r="BJ196" s="17" t="s">
        <v>87</v>
      </c>
      <c r="BK196" s="148">
        <f>ROUND(P196*H196,2)</f>
        <v>0</v>
      </c>
      <c r="BL196" s="17" t="s">
        <v>162</v>
      </c>
      <c r="BM196" s="261" t="s">
        <v>263</v>
      </c>
    </row>
    <row r="197" s="2" customFormat="1">
      <c r="A197" s="42"/>
      <c r="B197" s="43"/>
      <c r="C197" s="44"/>
      <c r="D197" s="262" t="s">
        <v>164</v>
      </c>
      <c r="E197" s="44"/>
      <c r="F197" s="263" t="s">
        <v>264</v>
      </c>
      <c r="G197" s="44"/>
      <c r="H197" s="44"/>
      <c r="I197" s="217"/>
      <c r="J197" s="217"/>
      <c r="K197" s="44"/>
      <c r="L197" s="44"/>
      <c r="M197" s="45"/>
      <c r="N197" s="264"/>
      <c r="O197" s="265"/>
      <c r="P197" s="95"/>
      <c r="Q197" s="95"/>
      <c r="R197" s="95"/>
      <c r="S197" s="95"/>
      <c r="T197" s="95"/>
      <c r="U197" s="95"/>
      <c r="V197" s="95"/>
      <c r="W197" s="95"/>
      <c r="X197" s="96"/>
      <c r="Y197" s="42"/>
      <c r="Z197" s="42"/>
      <c r="AA197" s="42"/>
      <c r="AB197" s="42"/>
      <c r="AC197" s="42"/>
      <c r="AD197" s="42"/>
      <c r="AE197" s="42"/>
      <c r="AT197" s="17" t="s">
        <v>164</v>
      </c>
      <c r="AU197" s="17" t="s">
        <v>89</v>
      </c>
    </row>
    <row r="198" s="2" customFormat="1">
      <c r="A198" s="42"/>
      <c r="B198" s="43"/>
      <c r="C198" s="44"/>
      <c r="D198" s="266" t="s">
        <v>166</v>
      </c>
      <c r="E198" s="44"/>
      <c r="F198" s="267" t="s">
        <v>265</v>
      </c>
      <c r="G198" s="44"/>
      <c r="H198" s="44"/>
      <c r="I198" s="217"/>
      <c r="J198" s="217"/>
      <c r="K198" s="44"/>
      <c r="L198" s="44"/>
      <c r="M198" s="45"/>
      <c r="N198" s="264"/>
      <c r="O198" s="265"/>
      <c r="P198" s="95"/>
      <c r="Q198" s="95"/>
      <c r="R198" s="95"/>
      <c r="S198" s="95"/>
      <c r="T198" s="95"/>
      <c r="U198" s="95"/>
      <c r="V198" s="95"/>
      <c r="W198" s="95"/>
      <c r="X198" s="96"/>
      <c r="Y198" s="42"/>
      <c r="Z198" s="42"/>
      <c r="AA198" s="42"/>
      <c r="AB198" s="42"/>
      <c r="AC198" s="42"/>
      <c r="AD198" s="42"/>
      <c r="AE198" s="42"/>
      <c r="AT198" s="17" t="s">
        <v>166</v>
      </c>
      <c r="AU198" s="17" t="s">
        <v>89</v>
      </c>
    </row>
    <row r="199" s="13" customFormat="1">
      <c r="A199" s="13"/>
      <c r="B199" s="278"/>
      <c r="C199" s="279"/>
      <c r="D199" s="262" t="s">
        <v>173</v>
      </c>
      <c r="E199" s="280" t="s">
        <v>1</v>
      </c>
      <c r="F199" s="281" t="s">
        <v>266</v>
      </c>
      <c r="G199" s="279"/>
      <c r="H199" s="282">
        <v>242</v>
      </c>
      <c r="I199" s="283"/>
      <c r="J199" s="283"/>
      <c r="K199" s="279"/>
      <c r="L199" s="279"/>
      <c r="M199" s="284"/>
      <c r="N199" s="285"/>
      <c r="O199" s="286"/>
      <c r="P199" s="286"/>
      <c r="Q199" s="286"/>
      <c r="R199" s="286"/>
      <c r="S199" s="286"/>
      <c r="T199" s="286"/>
      <c r="U199" s="286"/>
      <c r="V199" s="286"/>
      <c r="W199" s="286"/>
      <c r="X199" s="287"/>
      <c r="Y199" s="13"/>
      <c r="Z199" s="13"/>
      <c r="AA199" s="13"/>
      <c r="AB199" s="13"/>
      <c r="AC199" s="13"/>
      <c r="AD199" s="13"/>
      <c r="AE199" s="13"/>
      <c r="AT199" s="288" t="s">
        <v>173</v>
      </c>
      <c r="AU199" s="288" t="s">
        <v>89</v>
      </c>
      <c r="AV199" s="13" t="s">
        <v>89</v>
      </c>
      <c r="AW199" s="13" t="s">
        <v>5</v>
      </c>
      <c r="AX199" s="13" t="s">
        <v>87</v>
      </c>
      <c r="AY199" s="288" t="s">
        <v>154</v>
      </c>
    </row>
    <row r="200" s="2" customFormat="1" ht="24.15" customHeight="1">
      <c r="A200" s="42"/>
      <c r="B200" s="43"/>
      <c r="C200" s="268" t="s">
        <v>267</v>
      </c>
      <c r="D200" s="268" t="s">
        <v>168</v>
      </c>
      <c r="E200" s="269" t="s">
        <v>268</v>
      </c>
      <c r="F200" s="270" t="s">
        <v>269</v>
      </c>
      <c r="G200" s="271" t="s">
        <v>193</v>
      </c>
      <c r="H200" s="272">
        <v>286.649</v>
      </c>
      <c r="I200" s="273"/>
      <c r="J200" s="274"/>
      <c r="K200" s="275">
        <f>ROUND(P200*H200,2)</f>
        <v>0</v>
      </c>
      <c r="L200" s="270" t="s">
        <v>161</v>
      </c>
      <c r="M200" s="276"/>
      <c r="N200" s="277" t="s">
        <v>1</v>
      </c>
      <c r="O200" s="257" t="s">
        <v>42</v>
      </c>
      <c r="P200" s="258">
        <f>I200+J200</f>
        <v>0</v>
      </c>
      <c r="Q200" s="258">
        <f>ROUND(I200*H200,2)</f>
        <v>0</v>
      </c>
      <c r="R200" s="258">
        <f>ROUND(J200*H200,2)</f>
        <v>0</v>
      </c>
      <c r="S200" s="95"/>
      <c r="T200" s="259">
        <f>S200*H200</f>
        <v>0</v>
      </c>
      <c r="U200" s="259">
        <v>0.00020000000000000001</v>
      </c>
      <c r="V200" s="259">
        <f>U200*H200</f>
        <v>0.0573298</v>
      </c>
      <c r="W200" s="259">
        <v>0</v>
      </c>
      <c r="X200" s="260">
        <f>W200*H200</f>
        <v>0</v>
      </c>
      <c r="Y200" s="42"/>
      <c r="Z200" s="42"/>
      <c r="AA200" s="42"/>
      <c r="AB200" s="42"/>
      <c r="AC200" s="42"/>
      <c r="AD200" s="42"/>
      <c r="AE200" s="42"/>
      <c r="AR200" s="261" t="s">
        <v>171</v>
      </c>
      <c r="AT200" s="261" t="s">
        <v>168</v>
      </c>
      <c r="AU200" s="261" t="s">
        <v>89</v>
      </c>
      <c r="AY200" s="17" t="s">
        <v>154</v>
      </c>
      <c r="BE200" s="148">
        <f>IF(O200="základní",K200,0)</f>
        <v>0</v>
      </c>
      <c r="BF200" s="148">
        <f>IF(O200="snížená",K200,0)</f>
        <v>0</v>
      </c>
      <c r="BG200" s="148">
        <f>IF(O200="zákl. přenesená",K200,0)</f>
        <v>0</v>
      </c>
      <c r="BH200" s="148">
        <f>IF(O200="sníž. přenesená",K200,0)</f>
        <v>0</v>
      </c>
      <c r="BI200" s="148">
        <f>IF(O200="nulová",K200,0)</f>
        <v>0</v>
      </c>
      <c r="BJ200" s="17" t="s">
        <v>87</v>
      </c>
      <c r="BK200" s="148">
        <f>ROUND(P200*H200,2)</f>
        <v>0</v>
      </c>
      <c r="BL200" s="17" t="s">
        <v>162</v>
      </c>
      <c r="BM200" s="261" t="s">
        <v>270</v>
      </c>
    </row>
    <row r="201" s="2" customFormat="1">
      <c r="A201" s="42"/>
      <c r="B201" s="43"/>
      <c r="C201" s="44"/>
      <c r="D201" s="262" t="s">
        <v>164</v>
      </c>
      <c r="E201" s="44"/>
      <c r="F201" s="263" t="s">
        <v>269</v>
      </c>
      <c r="G201" s="44"/>
      <c r="H201" s="44"/>
      <c r="I201" s="217"/>
      <c r="J201" s="217"/>
      <c r="K201" s="44"/>
      <c r="L201" s="44"/>
      <c r="M201" s="45"/>
      <c r="N201" s="264"/>
      <c r="O201" s="265"/>
      <c r="P201" s="95"/>
      <c r="Q201" s="95"/>
      <c r="R201" s="95"/>
      <c r="S201" s="95"/>
      <c r="T201" s="95"/>
      <c r="U201" s="95"/>
      <c r="V201" s="95"/>
      <c r="W201" s="95"/>
      <c r="X201" s="96"/>
      <c r="Y201" s="42"/>
      <c r="Z201" s="42"/>
      <c r="AA201" s="42"/>
      <c r="AB201" s="42"/>
      <c r="AC201" s="42"/>
      <c r="AD201" s="42"/>
      <c r="AE201" s="42"/>
      <c r="AT201" s="17" t="s">
        <v>164</v>
      </c>
      <c r="AU201" s="17" t="s">
        <v>89</v>
      </c>
    </row>
    <row r="202" s="13" customFormat="1">
      <c r="A202" s="13"/>
      <c r="B202" s="278"/>
      <c r="C202" s="279"/>
      <c r="D202" s="262" t="s">
        <v>173</v>
      </c>
      <c r="E202" s="279"/>
      <c r="F202" s="281" t="s">
        <v>271</v>
      </c>
      <c r="G202" s="279"/>
      <c r="H202" s="282">
        <v>286.649</v>
      </c>
      <c r="I202" s="283"/>
      <c r="J202" s="283"/>
      <c r="K202" s="279"/>
      <c r="L202" s="279"/>
      <c r="M202" s="284"/>
      <c r="N202" s="285"/>
      <c r="O202" s="286"/>
      <c r="P202" s="286"/>
      <c r="Q202" s="286"/>
      <c r="R202" s="286"/>
      <c r="S202" s="286"/>
      <c r="T202" s="286"/>
      <c r="U202" s="286"/>
      <c r="V202" s="286"/>
      <c r="W202" s="286"/>
      <c r="X202" s="287"/>
      <c r="Y202" s="13"/>
      <c r="Z202" s="13"/>
      <c r="AA202" s="13"/>
      <c r="AB202" s="13"/>
      <c r="AC202" s="13"/>
      <c r="AD202" s="13"/>
      <c r="AE202" s="13"/>
      <c r="AT202" s="288" t="s">
        <v>173</v>
      </c>
      <c r="AU202" s="288" t="s">
        <v>89</v>
      </c>
      <c r="AV202" s="13" t="s">
        <v>89</v>
      </c>
      <c r="AW202" s="13" t="s">
        <v>4</v>
      </c>
      <c r="AX202" s="13" t="s">
        <v>87</v>
      </c>
      <c r="AY202" s="288" t="s">
        <v>154</v>
      </c>
    </row>
    <row r="203" s="2" customFormat="1">
      <c r="A203" s="42"/>
      <c r="B203" s="43"/>
      <c r="C203" s="249" t="s">
        <v>272</v>
      </c>
      <c r="D203" s="249" t="s">
        <v>157</v>
      </c>
      <c r="E203" s="250" t="s">
        <v>273</v>
      </c>
      <c r="F203" s="251" t="s">
        <v>274</v>
      </c>
      <c r="G203" s="252" t="s">
        <v>240</v>
      </c>
      <c r="H203" s="253">
        <v>2.2000000000000002</v>
      </c>
      <c r="I203" s="254"/>
      <c r="J203" s="254"/>
      <c r="K203" s="255">
        <f>ROUND(P203*H203,2)</f>
        <v>0</v>
      </c>
      <c r="L203" s="251" t="s">
        <v>161</v>
      </c>
      <c r="M203" s="45"/>
      <c r="N203" s="256" t="s">
        <v>1</v>
      </c>
      <c r="O203" s="257" t="s">
        <v>42</v>
      </c>
      <c r="P203" s="258">
        <f>I203+J203</f>
        <v>0</v>
      </c>
      <c r="Q203" s="258">
        <f>ROUND(I203*H203,2)</f>
        <v>0</v>
      </c>
      <c r="R203" s="258">
        <f>ROUND(J203*H203,2)</f>
        <v>0</v>
      </c>
      <c r="S203" s="95"/>
      <c r="T203" s="259">
        <f>S203*H203</f>
        <v>0</v>
      </c>
      <c r="U203" s="259">
        <v>1.9199999999999999</v>
      </c>
      <c r="V203" s="259">
        <f>U203*H203</f>
        <v>4.2240000000000002</v>
      </c>
      <c r="W203" s="259">
        <v>0</v>
      </c>
      <c r="X203" s="260">
        <f>W203*H203</f>
        <v>0</v>
      </c>
      <c r="Y203" s="42"/>
      <c r="Z203" s="42"/>
      <c r="AA203" s="42"/>
      <c r="AB203" s="42"/>
      <c r="AC203" s="42"/>
      <c r="AD203" s="42"/>
      <c r="AE203" s="42"/>
      <c r="AR203" s="261" t="s">
        <v>162</v>
      </c>
      <c r="AT203" s="261" t="s">
        <v>157</v>
      </c>
      <c r="AU203" s="261" t="s">
        <v>89</v>
      </c>
      <c r="AY203" s="17" t="s">
        <v>154</v>
      </c>
      <c r="BE203" s="148">
        <f>IF(O203="základní",K203,0)</f>
        <v>0</v>
      </c>
      <c r="BF203" s="148">
        <f>IF(O203="snížená",K203,0)</f>
        <v>0</v>
      </c>
      <c r="BG203" s="148">
        <f>IF(O203="zákl. přenesená",K203,0)</f>
        <v>0</v>
      </c>
      <c r="BH203" s="148">
        <f>IF(O203="sníž. přenesená",K203,0)</f>
        <v>0</v>
      </c>
      <c r="BI203" s="148">
        <f>IF(O203="nulová",K203,0)</f>
        <v>0</v>
      </c>
      <c r="BJ203" s="17" t="s">
        <v>87</v>
      </c>
      <c r="BK203" s="148">
        <f>ROUND(P203*H203,2)</f>
        <v>0</v>
      </c>
      <c r="BL203" s="17" t="s">
        <v>162</v>
      </c>
      <c r="BM203" s="261" t="s">
        <v>275</v>
      </c>
    </row>
    <row r="204" s="2" customFormat="1">
      <c r="A204" s="42"/>
      <c r="B204" s="43"/>
      <c r="C204" s="44"/>
      <c r="D204" s="262" t="s">
        <v>164</v>
      </c>
      <c r="E204" s="44"/>
      <c r="F204" s="263" t="s">
        <v>274</v>
      </c>
      <c r="G204" s="44"/>
      <c r="H204" s="44"/>
      <c r="I204" s="217"/>
      <c r="J204" s="217"/>
      <c r="K204" s="44"/>
      <c r="L204" s="44"/>
      <c r="M204" s="45"/>
      <c r="N204" s="264"/>
      <c r="O204" s="265"/>
      <c r="P204" s="95"/>
      <c r="Q204" s="95"/>
      <c r="R204" s="95"/>
      <c r="S204" s="95"/>
      <c r="T204" s="95"/>
      <c r="U204" s="95"/>
      <c r="V204" s="95"/>
      <c r="W204" s="95"/>
      <c r="X204" s="96"/>
      <c r="Y204" s="42"/>
      <c r="Z204" s="42"/>
      <c r="AA204" s="42"/>
      <c r="AB204" s="42"/>
      <c r="AC204" s="42"/>
      <c r="AD204" s="42"/>
      <c r="AE204" s="42"/>
      <c r="AT204" s="17" t="s">
        <v>164</v>
      </c>
      <c r="AU204" s="17" t="s">
        <v>89</v>
      </c>
    </row>
    <row r="205" s="2" customFormat="1">
      <c r="A205" s="42"/>
      <c r="B205" s="43"/>
      <c r="C205" s="44"/>
      <c r="D205" s="266" t="s">
        <v>166</v>
      </c>
      <c r="E205" s="44"/>
      <c r="F205" s="267" t="s">
        <v>276</v>
      </c>
      <c r="G205" s="44"/>
      <c r="H205" s="44"/>
      <c r="I205" s="217"/>
      <c r="J205" s="217"/>
      <c r="K205" s="44"/>
      <c r="L205" s="44"/>
      <c r="M205" s="45"/>
      <c r="N205" s="264"/>
      <c r="O205" s="265"/>
      <c r="P205" s="95"/>
      <c r="Q205" s="95"/>
      <c r="R205" s="95"/>
      <c r="S205" s="95"/>
      <c r="T205" s="95"/>
      <c r="U205" s="95"/>
      <c r="V205" s="95"/>
      <c r="W205" s="95"/>
      <c r="X205" s="96"/>
      <c r="Y205" s="42"/>
      <c r="Z205" s="42"/>
      <c r="AA205" s="42"/>
      <c r="AB205" s="42"/>
      <c r="AC205" s="42"/>
      <c r="AD205" s="42"/>
      <c r="AE205" s="42"/>
      <c r="AT205" s="17" t="s">
        <v>166</v>
      </c>
      <c r="AU205" s="17" t="s">
        <v>89</v>
      </c>
    </row>
    <row r="206" s="13" customFormat="1">
      <c r="A206" s="13"/>
      <c r="B206" s="278"/>
      <c r="C206" s="279"/>
      <c r="D206" s="262" t="s">
        <v>173</v>
      </c>
      <c r="E206" s="280" t="s">
        <v>1</v>
      </c>
      <c r="F206" s="281" t="s">
        <v>277</v>
      </c>
      <c r="G206" s="279"/>
      <c r="H206" s="282">
        <v>2.2000000000000002</v>
      </c>
      <c r="I206" s="283"/>
      <c r="J206" s="283"/>
      <c r="K206" s="279"/>
      <c r="L206" s="279"/>
      <c r="M206" s="284"/>
      <c r="N206" s="285"/>
      <c r="O206" s="286"/>
      <c r="P206" s="286"/>
      <c r="Q206" s="286"/>
      <c r="R206" s="286"/>
      <c r="S206" s="286"/>
      <c r="T206" s="286"/>
      <c r="U206" s="286"/>
      <c r="V206" s="286"/>
      <c r="W206" s="286"/>
      <c r="X206" s="287"/>
      <c r="Y206" s="13"/>
      <c r="Z206" s="13"/>
      <c r="AA206" s="13"/>
      <c r="AB206" s="13"/>
      <c r="AC206" s="13"/>
      <c r="AD206" s="13"/>
      <c r="AE206" s="13"/>
      <c r="AT206" s="288" t="s">
        <v>173</v>
      </c>
      <c r="AU206" s="288" t="s">
        <v>89</v>
      </c>
      <c r="AV206" s="13" t="s">
        <v>89</v>
      </c>
      <c r="AW206" s="13" t="s">
        <v>5</v>
      </c>
      <c r="AX206" s="13" t="s">
        <v>87</v>
      </c>
      <c r="AY206" s="288" t="s">
        <v>154</v>
      </c>
    </row>
    <row r="207" s="2" customFormat="1" ht="37.8" customHeight="1">
      <c r="A207" s="42"/>
      <c r="B207" s="43"/>
      <c r="C207" s="249" t="s">
        <v>278</v>
      </c>
      <c r="D207" s="249" t="s">
        <v>157</v>
      </c>
      <c r="E207" s="250" t="s">
        <v>279</v>
      </c>
      <c r="F207" s="251" t="s">
        <v>280</v>
      </c>
      <c r="G207" s="252" t="s">
        <v>160</v>
      </c>
      <c r="H207" s="253">
        <v>90</v>
      </c>
      <c r="I207" s="254"/>
      <c r="J207" s="254"/>
      <c r="K207" s="255">
        <f>ROUND(P207*H207,2)</f>
        <v>0</v>
      </c>
      <c r="L207" s="251" t="s">
        <v>281</v>
      </c>
      <c r="M207" s="45"/>
      <c r="N207" s="256" t="s">
        <v>1</v>
      </c>
      <c r="O207" s="257" t="s">
        <v>42</v>
      </c>
      <c r="P207" s="258">
        <f>I207+J207</f>
        <v>0</v>
      </c>
      <c r="Q207" s="258">
        <f>ROUND(I207*H207,2)</f>
        <v>0</v>
      </c>
      <c r="R207" s="258">
        <f>ROUND(J207*H207,2)</f>
        <v>0</v>
      </c>
      <c r="S207" s="95"/>
      <c r="T207" s="259">
        <f>S207*H207</f>
        <v>0</v>
      </c>
      <c r="U207" s="259">
        <v>0.27411000000000002</v>
      </c>
      <c r="V207" s="259">
        <f>U207*H207</f>
        <v>24.669900000000002</v>
      </c>
      <c r="W207" s="259">
        <v>0</v>
      </c>
      <c r="X207" s="260">
        <f>W207*H207</f>
        <v>0</v>
      </c>
      <c r="Y207" s="42"/>
      <c r="Z207" s="42"/>
      <c r="AA207" s="42"/>
      <c r="AB207" s="42"/>
      <c r="AC207" s="42"/>
      <c r="AD207" s="42"/>
      <c r="AE207" s="42"/>
      <c r="AR207" s="261" t="s">
        <v>162</v>
      </c>
      <c r="AT207" s="261" t="s">
        <v>157</v>
      </c>
      <c r="AU207" s="261" t="s">
        <v>89</v>
      </c>
      <c r="AY207" s="17" t="s">
        <v>154</v>
      </c>
      <c r="BE207" s="148">
        <f>IF(O207="základní",K207,0)</f>
        <v>0</v>
      </c>
      <c r="BF207" s="148">
        <f>IF(O207="snížená",K207,0)</f>
        <v>0</v>
      </c>
      <c r="BG207" s="148">
        <f>IF(O207="zákl. přenesená",K207,0)</f>
        <v>0</v>
      </c>
      <c r="BH207" s="148">
        <f>IF(O207="sníž. přenesená",K207,0)</f>
        <v>0</v>
      </c>
      <c r="BI207" s="148">
        <f>IF(O207="nulová",K207,0)</f>
        <v>0</v>
      </c>
      <c r="BJ207" s="17" t="s">
        <v>87</v>
      </c>
      <c r="BK207" s="148">
        <f>ROUND(P207*H207,2)</f>
        <v>0</v>
      </c>
      <c r="BL207" s="17" t="s">
        <v>162</v>
      </c>
      <c r="BM207" s="261" t="s">
        <v>282</v>
      </c>
    </row>
    <row r="208" s="2" customFormat="1">
      <c r="A208" s="42"/>
      <c r="B208" s="43"/>
      <c r="C208" s="44"/>
      <c r="D208" s="262" t="s">
        <v>164</v>
      </c>
      <c r="E208" s="44"/>
      <c r="F208" s="263" t="s">
        <v>283</v>
      </c>
      <c r="G208" s="44"/>
      <c r="H208" s="44"/>
      <c r="I208" s="217"/>
      <c r="J208" s="217"/>
      <c r="K208" s="44"/>
      <c r="L208" s="44"/>
      <c r="M208" s="45"/>
      <c r="N208" s="264"/>
      <c r="O208" s="265"/>
      <c r="P208" s="95"/>
      <c r="Q208" s="95"/>
      <c r="R208" s="95"/>
      <c r="S208" s="95"/>
      <c r="T208" s="95"/>
      <c r="U208" s="95"/>
      <c r="V208" s="95"/>
      <c r="W208" s="95"/>
      <c r="X208" s="96"/>
      <c r="Y208" s="42"/>
      <c r="Z208" s="42"/>
      <c r="AA208" s="42"/>
      <c r="AB208" s="42"/>
      <c r="AC208" s="42"/>
      <c r="AD208" s="42"/>
      <c r="AE208" s="42"/>
      <c r="AT208" s="17" t="s">
        <v>164</v>
      </c>
      <c r="AU208" s="17" t="s">
        <v>89</v>
      </c>
    </row>
    <row r="209" s="2" customFormat="1">
      <c r="A209" s="42"/>
      <c r="B209" s="43"/>
      <c r="C209" s="44"/>
      <c r="D209" s="266" t="s">
        <v>166</v>
      </c>
      <c r="E209" s="44"/>
      <c r="F209" s="267" t="s">
        <v>284</v>
      </c>
      <c r="G209" s="44"/>
      <c r="H209" s="44"/>
      <c r="I209" s="217"/>
      <c r="J209" s="217"/>
      <c r="K209" s="44"/>
      <c r="L209" s="44"/>
      <c r="M209" s="45"/>
      <c r="N209" s="264"/>
      <c r="O209" s="265"/>
      <c r="P209" s="95"/>
      <c r="Q209" s="95"/>
      <c r="R209" s="95"/>
      <c r="S209" s="95"/>
      <c r="T209" s="95"/>
      <c r="U209" s="95"/>
      <c r="V209" s="95"/>
      <c r="W209" s="95"/>
      <c r="X209" s="96"/>
      <c r="Y209" s="42"/>
      <c r="Z209" s="42"/>
      <c r="AA209" s="42"/>
      <c r="AB209" s="42"/>
      <c r="AC209" s="42"/>
      <c r="AD209" s="42"/>
      <c r="AE209" s="42"/>
      <c r="AT209" s="17" t="s">
        <v>166</v>
      </c>
      <c r="AU209" s="17" t="s">
        <v>89</v>
      </c>
    </row>
    <row r="210" s="12" customFormat="1" ht="22.8" customHeight="1">
      <c r="A210" s="12"/>
      <c r="B210" s="232"/>
      <c r="C210" s="233"/>
      <c r="D210" s="234" t="s">
        <v>78</v>
      </c>
      <c r="E210" s="247" t="s">
        <v>220</v>
      </c>
      <c r="F210" s="247" t="s">
        <v>285</v>
      </c>
      <c r="G210" s="233"/>
      <c r="H210" s="233"/>
      <c r="I210" s="236"/>
      <c r="J210" s="236"/>
      <c r="K210" s="248">
        <f>BK210</f>
        <v>0</v>
      </c>
      <c r="L210" s="233"/>
      <c r="M210" s="238"/>
      <c r="N210" s="239"/>
      <c r="O210" s="240"/>
      <c r="P210" s="240"/>
      <c r="Q210" s="241">
        <f>SUM(Q211:Q294)</f>
        <v>0</v>
      </c>
      <c r="R210" s="241">
        <f>SUM(R211:R294)</f>
        <v>0</v>
      </c>
      <c r="S210" s="240"/>
      <c r="T210" s="242">
        <f>SUM(T211:T294)</f>
        <v>0</v>
      </c>
      <c r="U210" s="240"/>
      <c r="V210" s="242">
        <f>SUM(V211:V294)</f>
        <v>7.7949528000000008</v>
      </c>
      <c r="W210" s="240"/>
      <c r="X210" s="243">
        <f>SUM(X211:X294)</f>
        <v>0</v>
      </c>
      <c r="Y210" s="12"/>
      <c r="Z210" s="12"/>
      <c r="AA210" s="12"/>
      <c r="AB210" s="12"/>
      <c r="AC210" s="12"/>
      <c r="AD210" s="12"/>
      <c r="AE210" s="12"/>
      <c r="AR210" s="244" t="s">
        <v>87</v>
      </c>
      <c r="AT210" s="245" t="s">
        <v>78</v>
      </c>
      <c r="AU210" s="245" t="s">
        <v>87</v>
      </c>
      <c r="AY210" s="244" t="s">
        <v>154</v>
      </c>
      <c r="BK210" s="246">
        <f>SUM(BK211:BK294)</f>
        <v>0</v>
      </c>
    </row>
    <row r="211" s="2" customFormat="1" ht="24.15" customHeight="1">
      <c r="A211" s="42"/>
      <c r="B211" s="43"/>
      <c r="C211" s="249" t="s">
        <v>286</v>
      </c>
      <c r="D211" s="249" t="s">
        <v>157</v>
      </c>
      <c r="E211" s="250" t="s">
        <v>287</v>
      </c>
      <c r="F211" s="251" t="s">
        <v>288</v>
      </c>
      <c r="G211" s="252" t="s">
        <v>193</v>
      </c>
      <c r="H211" s="253">
        <v>471.45999999999998</v>
      </c>
      <c r="I211" s="254"/>
      <c r="J211" s="254"/>
      <c r="K211" s="255">
        <f>ROUND(P211*H211,2)</f>
        <v>0</v>
      </c>
      <c r="L211" s="251" t="s">
        <v>161</v>
      </c>
      <c r="M211" s="45"/>
      <c r="N211" s="256" t="s">
        <v>1</v>
      </c>
      <c r="O211" s="257" t="s">
        <v>42</v>
      </c>
      <c r="P211" s="258">
        <f>I211+J211</f>
        <v>0</v>
      </c>
      <c r="Q211" s="258">
        <f>ROUND(I211*H211,2)</f>
        <v>0</v>
      </c>
      <c r="R211" s="258">
        <f>ROUND(J211*H211,2)</f>
        <v>0</v>
      </c>
      <c r="S211" s="95"/>
      <c r="T211" s="259">
        <f>S211*H211</f>
        <v>0</v>
      </c>
      <c r="U211" s="259">
        <v>0</v>
      </c>
      <c r="V211" s="259">
        <f>U211*H211</f>
        <v>0</v>
      </c>
      <c r="W211" s="259">
        <v>0</v>
      </c>
      <c r="X211" s="260">
        <f>W211*H211</f>
        <v>0</v>
      </c>
      <c r="Y211" s="42"/>
      <c r="Z211" s="42"/>
      <c r="AA211" s="42"/>
      <c r="AB211" s="42"/>
      <c r="AC211" s="42"/>
      <c r="AD211" s="42"/>
      <c r="AE211" s="42"/>
      <c r="AR211" s="261" t="s">
        <v>162</v>
      </c>
      <c r="AT211" s="261" t="s">
        <v>157</v>
      </c>
      <c r="AU211" s="261" t="s">
        <v>89</v>
      </c>
      <c r="AY211" s="17" t="s">
        <v>154</v>
      </c>
      <c r="BE211" s="148">
        <f>IF(O211="základní",K211,0)</f>
        <v>0</v>
      </c>
      <c r="BF211" s="148">
        <f>IF(O211="snížená",K211,0)</f>
        <v>0</v>
      </c>
      <c r="BG211" s="148">
        <f>IF(O211="zákl. přenesená",K211,0)</f>
        <v>0</v>
      </c>
      <c r="BH211" s="148">
        <f>IF(O211="sníž. přenesená",K211,0)</f>
        <v>0</v>
      </c>
      <c r="BI211" s="148">
        <f>IF(O211="nulová",K211,0)</f>
        <v>0</v>
      </c>
      <c r="BJ211" s="17" t="s">
        <v>87</v>
      </c>
      <c r="BK211" s="148">
        <f>ROUND(P211*H211,2)</f>
        <v>0</v>
      </c>
      <c r="BL211" s="17" t="s">
        <v>162</v>
      </c>
      <c r="BM211" s="261" t="s">
        <v>289</v>
      </c>
    </row>
    <row r="212" s="2" customFormat="1">
      <c r="A212" s="42"/>
      <c r="B212" s="43"/>
      <c r="C212" s="44"/>
      <c r="D212" s="262" t="s">
        <v>164</v>
      </c>
      <c r="E212" s="44"/>
      <c r="F212" s="263" t="s">
        <v>290</v>
      </c>
      <c r="G212" s="44"/>
      <c r="H212" s="44"/>
      <c r="I212" s="217"/>
      <c r="J212" s="217"/>
      <c r="K212" s="44"/>
      <c r="L212" s="44"/>
      <c r="M212" s="45"/>
      <c r="N212" s="264"/>
      <c r="O212" s="265"/>
      <c r="P212" s="95"/>
      <c r="Q212" s="95"/>
      <c r="R212" s="95"/>
      <c r="S212" s="95"/>
      <c r="T212" s="95"/>
      <c r="U212" s="95"/>
      <c r="V212" s="95"/>
      <c r="W212" s="95"/>
      <c r="X212" s="96"/>
      <c r="Y212" s="42"/>
      <c r="Z212" s="42"/>
      <c r="AA212" s="42"/>
      <c r="AB212" s="42"/>
      <c r="AC212" s="42"/>
      <c r="AD212" s="42"/>
      <c r="AE212" s="42"/>
      <c r="AT212" s="17" t="s">
        <v>164</v>
      </c>
      <c r="AU212" s="17" t="s">
        <v>89</v>
      </c>
    </row>
    <row r="213" s="2" customFormat="1">
      <c r="A213" s="42"/>
      <c r="B213" s="43"/>
      <c r="C213" s="44"/>
      <c r="D213" s="266" t="s">
        <v>166</v>
      </c>
      <c r="E213" s="44"/>
      <c r="F213" s="267" t="s">
        <v>291</v>
      </c>
      <c r="G213" s="44"/>
      <c r="H213" s="44"/>
      <c r="I213" s="217"/>
      <c r="J213" s="217"/>
      <c r="K213" s="44"/>
      <c r="L213" s="44"/>
      <c r="M213" s="45"/>
      <c r="N213" s="264"/>
      <c r="O213" s="265"/>
      <c r="P213" s="95"/>
      <c r="Q213" s="95"/>
      <c r="R213" s="95"/>
      <c r="S213" s="95"/>
      <c r="T213" s="95"/>
      <c r="U213" s="95"/>
      <c r="V213" s="95"/>
      <c r="W213" s="95"/>
      <c r="X213" s="96"/>
      <c r="Y213" s="42"/>
      <c r="Z213" s="42"/>
      <c r="AA213" s="42"/>
      <c r="AB213" s="42"/>
      <c r="AC213" s="42"/>
      <c r="AD213" s="42"/>
      <c r="AE213" s="42"/>
      <c r="AT213" s="17" t="s">
        <v>166</v>
      </c>
      <c r="AU213" s="17" t="s">
        <v>89</v>
      </c>
    </row>
    <row r="214" s="14" customFormat="1">
      <c r="A214" s="14"/>
      <c r="B214" s="293"/>
      <c r="C214" s="294"/>
      <c r="D214" s="262" t="s">
        <v>173</v>
      </c>
      <c r="E214" s="295" t="s">
        <v>1</v>
      </c>
      <c r="F214" s="296" t="s">
        <v>292</v>
      </c>
      <c r="G214" s="294"/>
      <c r="H214" s="295" t="s">
        <v>1</v>
      </c>
      <c r="I214" s="297"/>
      <c r="J214" s="297"/>
      <c r="K214" s="294"/>
      <c r="L214" s="294"/>
      <c r="M214" s="298"/>
      <c r="N214" s="299"/>
      <c r="O214" s="300"/>
      <c r="P214" s="300"/>
      <c r="Q214" s="300"/>
      <c r="R214" s="300"/>
      <c r="S214" s="300"/>
      <c r="T214" s="300"/>
      <c r="U214" s="300"/>
      <c r="V214" s="300"/>
      <c r="W214" s="300"/>
      <c r="X214" s="301"/>
      <c r="Y214" s="14"/>
      <c r="Z214" s="14"/>
      <c r="AA214" s="14"/>
      <c r="AB214" s="14"/>
      <c r="AC214" s="14"/>
      <c r="AD214" s="14"/>
      <c r="AE214" s="14"/>
      <c r="AT214" s="302" t="s">
        <v>173</v>
      </c>
      <c r="AU214" s="302" t="s">
        <v>89</v>
      </c>
      <c r="AV214" s="14" t="s">
        <v>87</v>
      </c>
      <c r="AW214" s="14" t="s">
        <v>5</v>
      </c>
      <c r="AX214" s="14" t="s">
        <v>79</v>
      </c>
      <c r="AY214" s="302" t="s">
        <v>154</v>
      </c>
    </row>
    <row r="215" s="13" customFormat="1">
      <c r="A215" s="13"/>
      <c r="B215" s="278"/>
      <c r="C215" s="279"/>
      <c r="D215" s="262" t="s">
        <v>173</v>
      </c>
      <c r="E215" s="280" t="s">
        <v>1</v>
      </c>
      <c r="F215" s="281" t="s">
        <v>198</v>
      </c>
      <c r="G215" s="279"/>
      <c r="H215" s="282">
        <v>410</v>
      </c>
      <c r="I215" s="283"/>
      <c r="J215" s="283"/>
      <c r="K215" s="279"/>
      <c r="L215" s="279"/>
      <c r="M215" s="284"/>
      <c r="N215" s="285"/>
      <c r="O215" s="286"/>
      <c r="P215" s="286"/>
      <c r="Q215" s="286"/>
      <c r="R215" s="286"/>
      <c r="S215" s="286"/>
      <c r="T215" s="286"/>
      <c r="U215" s="286"/>
      <c r="V215" s="286"/>
      <c r="W215" s="286"/>
      <c r="X215" s="287"/>
      <c r="Y215" s="13"/>
      <c r="Z215" s="13"/>
      <c r="AA215" s="13"/>
      <c r="AB215" s="13"/>
      <c r="AC215" s="13"/>
      <c r="AD215" s="13"/>
      <c r="AE215" s="13"/>
      <c r="AT215" s="288" t="s">
        <v>173</v>
      </c>
      <c r="AU215" s="288" t="s">
        <v>89</v>
      </c>
      <c r="AV215" s="13" t="s">
        <v>89</v>
      </c>
      <c r="AW215" s="13" t="s">
        <v>5</v>
      </c>
      <c r="AX215" s="13" t="s">
        <v>79</v>
      </c>
      <c r="AY215" s="288" t="s">
        <v>154</v>
      </c>
    </row>
    <row r="216" s="13" customFormat="1">
      <c r="A216" s="13"/>
      <c r="B216" s="278"/>
      <c r="C216" s="279"/>
      <c r="D216" s="262" t="s">
        <v>173</v>
      </c>
      <c r="E216" s="280" t="s">
        <v>1</v>
      </c>
      <c r="F216" s="281" t="s">
        <v>199</v>
      </c>
      <c r="G216" s="279"/>
      <c r="H216" s="282">
        <v>61.460000000000001</v>
      </c>
      <c r="I216" s="283"/>
      <c r="J216" s="283"/>
      <c r="K216" s="279"/>
      <c r="L216" s="279"/>
      <c r="M216" s="284"/>
      <c r="N216" s="285"/>
      <c r="O216" s="286"/>
      <c r="P216" s="286"/>
      <c r="Q216" s="286"/>
      <c r="R216" s="286"/>
      <c r="S216" s="286"/>
      <c r="T216" s="286"/>
      <c r="U216" s="286"/>
      <c r="V216" s="286"/>
      <c r="W216" s="286"/>
      <c r="X216" s="287"/>
      <c r="Y216" s="13"/>
      <c r="Z216" s="13"/>
      <c r="AA216" s="13"/>
      <c r="AB216" s="13"/>
      <c r="AC216" s="13"/>
      <c r="AD216" s="13"/>
      <c r="AE216" s="13"/>
      <c r="AT216" s="288" t="s">
        <v>173</v>
      </c>
      <c r="AU216" s="288" t="s">
        <v>89</v>
      </c>
      <c r="AV216" s="13" t="s">
        <v>89</v>
      </c>
      <c r="AW216" s="13" t="s">
        <v>5</v>
      </c>
      <c r="AX216" s="13" t="s">
        <v>79</v>
      </c>
      <c r="AY216" s="288" t="s">
        <v>154</v>
      </c>
    </row>
    <row r="217" s="15" customFormat="1">
      <c r="A217" s="15"/>
      <c r="B217" s="303"/>
      <c r="C217" s="304"/>
      <c r="D217" s="262" t="s">
        <v>173</v>
      </c>
      <c r="E217" s="305" t="s">
        <v>1</v>
      </c>
      <c r="F217" s="306" t="s">
        <v>200</v>
      </c>
      <c r="G217" s="304"/>
      <c r="H217" s="307">
        <v>471.45999999999998</v>
      </c>
      <c r="I217" s="308"/>
      <c r="J217" s="308"/>
      <c r="K217" s="304"/>
      <c r="L217" s="304"/>
      <c r="M217" s="309"/>
      <c r="N217" s="310"/>
      <c r="O217" s="311"/>
      <c r="P217" s="311"/>
      <c r="Q217" s="311"/>
      <c r="R217" s="311"/>
      <c r="S217" s="311"/>
      <c r="T217" s="311"/>
      <c r="U217" s="311"/>
      <c r="V217" s="311"/>
      <c r="W217" s="311"/>
      <c r="X217" s="312"/>
      <c r="Y217" s="15"/>
      <c r="Z217" s="15"/>
      <c r="AA217" s="15"/>
      <c r="AB217" s="15"/>
      <c r="AC217" s="15"/>
      <c r="AD217" s="15"/>
      <c r="AE217" s="15"/>
      <c r="AT217" s="313" t="s">
        <v>173</v>
      </c>
      <c r="AU217" s="313" t="s">
        <v>89</v>
      </c>
      <c r="AV217" s="15" t="s">
        <v>162</v>
      </c>
      <c r="AW217" s="15" t="s">
        <v>5</v>
      </c>
      <c r="AX217" s="15" t="s">
        <v>87</v>
      </c>
      <c r="AY217" s="313" t="s">
        <v>154</v>
      </c>
    </row>
    <row r="218" s="2" customFormat="1" ht="24.15" customHeight="1">
      <c r="A218" s="42"/>
      <c r="B218" s="43"/>
      <c r="C218" s="249" t="s">
        <v>9</v>
      </c>
      <c r="D218" s="249" t="s">
        <v>157</v>
      </c>
      <c r="E218" s="250" t="s">
        <v>293</v>
      </c>
      <c r="F218" s="251" t="s">
        <v>294</v>
      </c>
      <c r="G218" s="252" t="s">
        <v>193</v>
      </c>
      <c r="H218" s="253">
        <v>471.45999999999998</v>
      </c>
      <c r="I218" s="254"/>
      <c r="J218" s="254"/>
      <c r="K218" s="255">
        <f>ROUND(P218*H218,2)</f>
        <v>0</v>
      </c>
      <c r="L218" s="251" t="s">
        <v>161</v>
      </c>
      <c r="M218" s="45"/>
      <c r="N218" s="256" t="s">
        <v>1</v>
      </c>
      <c r="O218" s="257" t="s">
        <v>42</v>
      </c>
      <c r="P218" s="258">
        <f>I218+J218</f>
        <v>0</v>
      </c>
      <c r="Q218" s="258">
        <f>ROUND(I218*H218,2)</f>
        <v>0</v>
      </c>
      <c r="R218" s="258">
        <f>ROUND(J218*H218,2)</f>
        <v>0</v>
      </c>
      <c r="S218" s="95"/>
      <c r="T218" s="259">
        <f>S218*H218</f>
        <v>0</v>
      </c>
      <c r="U218" s="259">
        <v>0</v>
      </c>
      <c r="V218" s="259">
        <f>U218*H218</f>
        <v>0</v>
      </c>
      <c r="W218" s="259">
        <v>0</v>
      </c>
      <c r="X218" s="260">
        <f>W218*H218</f>
        <v>0</v>
      </c>
      <c r="Y218" s="42"/>
      <c r="Z218" s="42"/>
      <c r="AA218" s="42"/>
      <c r="AB218" s="42"/>
      <c r="AC218" s="42"/>
      <c r="AD218" s="42"/>
      <c r="AE218" s="42"/>
      <c r="AR218" s="261" t="s">
        <v>162</v>
      </c>
      <c r="AT218" s="261" t="s">
        <v>157</v>
      </c>
      <c r="AU218" s="261" t="s">
        <v>89</v>
      </c>
      <c r="AY218" s="17" t="s">
        <v>154</v>
      </c>
      <c r="BE218" s="148">
        <f>IF(O218="základní",K218,0)</f>
        <v>0</v>
      </c>
      <c r="BF218" s="148">
        <f>IF(O218="snížená",K218,0)</f>
        <v>0</v>
      </c>
      <c r="BG218" s="148">
        <f>IF(O218="zákl. přenesená",K218,0)</f>
        <v>0</v>
      </c>
      <c r="BH218" s="148">
        <f>IF(O218="sníž. přenesená",K218,0)</f>
        <v>0</v>
      </c>
      <c r="BI218" s="148">
        <f>IF(O218="nulová",K218,0)</f>
        <v>0</v>
      </c>
      <c r="BJ218" s="17" t="s">
        <v>87</v>
      </c>
      <c r="BK218" s="148">
        <f>ROUND(P218*H218,2)</f>
        <v>0</v>
      </c>
      <c r="BL218" s="17" t="s">
        <v>162</v>
      </c>
      <c r="BM218" s="261" t="s">
        <v>295</v>
      </c>
    </row>
    <row r="219" s="2" customFormat="1">
      <c r="A219" s="42"/>
      <c r="B219" s="43"/>
      <c r="C219" s="44"/>
      <c r="D219" s="262" t="s">
        <v>164</v>
      </c>
      <c r="E219" s="44"/>
      <c r="F219" s="263" t="s">
        <v>296</v>
      </c>
      <c r="G219" s="44"/>
      <c r="H219" s="44"/>
      <c r="I219" s="217"/>
      <c r="J219" s="217"/>
      <c r="K219" s="44"/>
      <c r="L219" s="44"/>
      <c r="M219" s="45"/>
      <c r="N219" s="264"/>
      <c r="O219" s="265"/>
      <c r="P219" s="95"/>
      <c r="Q219" s="95"/>
      <c r="R219" s="95"/>
      <c r="S219" s="95"/>
      <c r="T219" s="95"/>
      <c r="U219" s="95"/>
      <c r="V219" s="95"/>
      <c r="W219" s="95"/>
      <c r="X219" s="96"/>
      <c r="Y219" s="42"/>
      <c r="Z219" s="42"/>
      <c r="AA219" s="42"/>
      <c r="AB219" s="42"/>
      <c r="AC219" s="42"/>
      <c r="AD219" s="42"/>
      <c r="AE219" s="42"/>
      <c r="AT219" s="17" t="s">
        <v>164</v>
      </c>
      <c r="AU219" s="17" t="s">
        <v>89</v>
      </c>
    </row>
    <row r="220" s="2" customFormat="1">
      <c r="A220" s="42"/>
      <c r="B220" s="43"/>
      <c r="C220" s="44"/>
      <c r="D220" s="266" t="s">
        <v>166</v>
      </c>
      <c r="E220" s="44"/>
      <c r="F220" s="267" t="s">
        <v>297</v>
      </c>
      <c r="G220" s="44"/>
      <c r="H220" s="44"/>
      <c r="I220" s="217"/>
      <c r="J220" s="217"/>
      <c r="K220" s="44"/>
      <c r="L220" s="44"/>
      <c r="M220" s="45"/>
      <c r="N220" s="264"/>
      <c r="O220" s="265"/>
      <c r="P220" s="95"/>
      <c r="Q220" s="95"/>
      <c r="R220" s="95"/>
      <c r="S220" s="95"/>
      <c r="T220" s="95"/>
      <c r="U220" s="95"/>
      <c r="V220" s="95"/>
      <c r="W220" s="95"/>
      <c r="X220" s="96"/>
      <c r="Y220" s="42"/>
      <c r="Z220" s="42"/>
      <c r="AA220" s="42"/>
      <c r="AB220" s="42"/>
      <c r="AC220" s="42"/>
      <c r="AD220" s="42"/>
      <c r="AE220" s="42"/>
      <c r="AT220" s="17" t="s">
        <v>166</v>
      </c>
      <c r="AU220" s="17" t="s">
        <v>89</v>
      </c>
    </row>
    <row r="221" s="14" customFormat="1">
      <c r="A221" s="14"/>
      <c r="B221" s="293"/>
      <c r="C221" s="294"/>
      <c r="D221" s="262" t="s">
        <v>173</v>
      </c>
      <c r="E221" s="295" t="s">
        <v>1</v>
      </c>
      <c r="F221" s="296" t="s">
        <v>298</v>
      </c>
      <c r="G221" s="294"/>
      <c r="H221" s="295" t="s">
        <v>1</v>
      </c>
      <c r="I221" s="297"/>
      <c r="J221" s="297"/>
      <c r="K221" s="294"/>
      <c r="L221" s="294"/>
      <c r="M221" s="298"/>
      <c r="N221" s="299"/>
      <c r="O221" s="300"/>
      <c r="P221" s="300"/>
      <c r="Q221" s="300"/>
      <c r="R221" s="300"/>
      <c r="S221" s="300"/>
      <c r="T221" s="300"/>
      <c r="U221" s="300"/>
      <c r="V221" s="300"/>
      <c r="W221" s="300"/>
      <c r="X221" s="301"/>
      <c r="Y221" s="14"/>
      <c r="Z221" s="14"/>
      <c r="AA221" s="14"/>
      <c r="AB221" s="14"/>
      <c r="AC221" s="14"/>
      <c r="AD221" s="14"/>
      <c r="AE221" s="14"/>
      <c r="AT221" s="302" t="s">
        <v>173</v>
      </c>
      <c r="AU221" s="302" t="s">
        <v>89</v>
      </c>
      <c r="AV221" s="14" t="s">
        <v>87</v>
      </c>
      <c r="AW221" s="14" t="s">
        <v>5</v>
      </c>
      <c r="AX221" s="14" t="s">
        <v>79</v>
      </c>
      <c r="AY221" s="302" t="s">
        <v>154</v>
      </c>
    </row>
    <row r="222" s="13" customFormat="1">
      <c r="A222" s="13"/>
      <c r="B222" s="278"/>
      <c r="C222" s="279"/>
      <c r="D222" s="262" t="s">
        <v>173</v>
      </c>
      <c r="E222" s="280" t="s">
        <v>1</v>
      </c>
      <c r="F222" s="281" t="s">
        <v>198</v>
      </c>
      <c r="G222" s="279"/>
      <c r="H222" s="282">
        <v>410</v>
      </c>
      <c r="I222" s="283"/>
      <c r="J222" s="283"/>
      <c r="K222" s="279"/>
      <c r="L222" s="279"/>
      <c r="M222" s="284"/>
      <c r="N222" s="285"/>
      <c r="O222" s="286"/>
      <c r="P222" s="286"/>
      <c r="Q222" s="286"/>
      <c r="R222" s="286"/>
      <c r="S222" s="286"/>
      <c r="T222" s="286"/>
      <c r="U222" s="286"/>
      <c r="V222" s="286"/>
      <c r="W222" s="286"/>
      <c r="X222" s="287"/>
      <c r="Y222" s="13"/>
      <c r="Z222" s="13"/>
      <c r="AA222" s="13"/>
      <c r="AB222" s="13"/>
      <c r="AC222" s="13"/>
      <c r="AD222" s="13"/>
      <c r="AE222" s="13"/>
      <c r="AT222" s="288" t="s">
        <v>173</v>
      </c>
      <c r="AU222" s="288" t="s">
        <v>89</v>
      </c>
      <c r="AV222" s="13" t="s">
        <v>89</v>
      </c>
      <c r="AW222" s="13" t="s">
        <v>5</v>
      </c>
      <c r="AX222" s="13" t="s">
        <v>79</v>
      </c>
      <c r="AY222" s="288" t="s">
        <v>154</v>
      </c>
    </row>
    <row r="223" s="13" customFormat="1">
      <c r="A223" s="13"/>
      <c r="B223" s="278"/>
      <c r="C223" s="279"/>
      <c r="D223" s="262" t="s">
        <v>173</v>
      </c>
      <c r="E223" s="280" t="s">
        <v>1</v>
      </c>
      <c r="F223" s="281" t="s">
        <v>199</v>
      </c>
      <c r="G223" s="279"/>
      <c r="H223" s="282">
        <v>61.460000000000001</v>
      </c>
      <c r="I223" s="283"/>
      <c r="J223" s="283"/>
      <c r="K223" s="279"/>
      <c r="L223" s="279"/>
      <c r="M223" s="284"/>
      <c r="N223" s="285"/>
      <c r="O223" s="286"/>
      <c r="P223" s="286"/>
      <c r="Q223" s="286"/>
      <c r="R223" s="286"/>
      <c r="S223" s="286"/>
      <c r="T223" s="286"/>
      <c r="U223" s="286"/>
      <c r="V223" s="286"/>
      <c r="W223" s="286"/>
      <c r="X223" s="287"/>
      <c r="Y223" s="13"/>
      <c r="Z223" s="13"/>
      <c r="AA223" s="13"/>
      <c r="AB223" s="13"/>
      <c r="AC223" s="13"/>
      <c r="AD223" s="13"/>
      <c r="AE223" s="13"/>
      <c r="AT223" s="288" t="s">
        <v>173</v>
      </c>
      <c r="AU223" s="288" t="s">
        <v>89</v>
      </c>
      <c r="AV223" s="13" t="s">
        <v>89</v>
      </c>
      <c r="AW223" s="13" t="s">
        <v>5</v>
      </c>
      <c r="AX223" s="13" t="s">
        <v>79</v>
      </c>
      <c r="AY223" s="288" t="s">
        <v>154</v>
      </c>
    </row>
    <row r="224" s="15" customFormat="1">
      <c r="A224" s="15"/>
      <c r="B224" s="303"/>
      <c r="C224" s="304"/>
      <c r="D224" s="262" t="s">
        <v>173</v>
      </c>
      <c r="E224" s="305" t="s">
        <v>1</v>
      </c>
      <c r="F224" s="306" t="s">
        <v>200</v>
      </c>
      <c r="G224" s="304"/>
      <c r="H224" s="307">
        <v>471.45999999999998</v>
      </c>
      <c r="I224" s="308"/>
      <c r="J224" s="308"/>
      <c r="K224" s="304"/>
      <c r="L224" s="304"/>
      <c r="M224" s="309"/>
      <c r="N224" s="310"/>
      <c r="O224" s="311"/>
      <c r="P224" s="311"/>
      <c r="Q224" s="311"/>
      <c r="R224" s="311"/>
      <c r="S224" s="311"/>
      <c r="T224" s="311"/>
      <c r="U224" s="311"/>
      <c r="V224" s="311"/>
      <c r="W224" s="311"/>
      <c r="X224" s="312"/>
      <c r="Y224" s="15"/>
      <c r="Z224" s="15"/>
      <c r="AA224" s="15"/>
      <c r="AB224" s="15"/>
      <c r="AC224" s="15"/>
      <c r="AD224" s="15"/>
      <c r="AE224" s="15"/>
      <c r="AT224" s="313" t="s">
        <v>173</v>
      </c>
      <c r="AU224" s="313" t="s">
        <v>89</v>
      </c>
      <c r="AV224" s="15" t="s">
        <v>162</v>
      </c>
      <c r="AW224" s="15" t="s">
        <v>5</v>
      </c>
      <c r="AX224" s="15" t="s">
        <v>87</v>
      </c>
      <c r="AY224" s="313" t="s">
        <v>154</v>
      </c>
    </row>
    <row r="225" s="2" customFormat="1" ht="33" customHeight="1">
      <c r="A225" s="42"/>
      <c r="B225" s="43"/>
      <c r="C225" s="249" t="s">
        <v>299</v>
      </c>
      <c r="D225" s="249" t="s">
        <v>157</v>
      </c>
      <c r="E225" s="250" t="s">
        <v>300</v>
      </c>
      <c r="F225" s="251" t="s">
        <v>301</v>
      </c>
      <c r="G225" s="252" t="s">
        <v>193</v>
      </c>
      <c r="H225" s="253">
        <v>484.05200000000002</v>
      </c>
      <c r="I225" s="254"/>
      <c r="J225" s="254"/>
      <c r="K225" s="255">
        <f>ROUND(P225*H225,2)</f>
        <v>0</v>
      </c>
      <c r="L225" s="251" t="s">
        <v>161</v>
      </c>
      <c r="M225" s="45"/>
      <c r="N225" s="256" t="s">
        <v>1</v>
      </c>
      <c r="O225" s="257" t="s">
        <v>42</v>
      </c>
      <c r="P225" s="258">
        <f>I225+J225</f>
        <v>0</v>
      </c>
      <c r="Q225" s="258">
        <f>ROUND(I225*H225,2)</f>
        <v>0</v>
      </c>
      <c r="R225" s="258">
        <f>ROUND(J225*H225,2)</f>
        <v>0</v>
      </c>
      <c r="S225" s="95"/>
      <c r="T225" s="259">
        <f>S225*H225</f>
        <v>0</v>
      </c>
      <c r="U225" s="259">
        <v>0</v>
      </c>
      <c r="V225" s="259">
        <f>U225*H225</f>
        <v>0</v>
      </c>
      <c r="W225" s="259">
        <v>0</v>
      </c>
      <c r="X225" s="260">
        <f>W225*H225</f>
        <v>0</v>
      </c>
      <c r="Y225" s="42"/>
      <c r="Z225" s="42"/>
      <c r="AA225" s="42"/>
      <c r="AB225" s="42"/>
      <c r="AC225" s="42"/>
      <c r="AD225" s="42"/>
      <c r="AE225" s="42"/>
      <c r="AR225" s="261" t="s">
        <v>162</v>
      </c>
      <c r="AT225" s="261" t="s">
        <v>157</v>
      </c>
      <c r="AU225" s="261" t="s">
        <v>89</v>
      </c>
      <c r="AY225" s="17" t="s">
        <v>154</v>
      </c>
      <c r="BE225" s="148">
        <f>IF(O225="základní",K225,0)</f>
        <v>0</v>
      </c>
      <c r="BF225" s="148">
        <f>IF(O225="snížená",K225,0)</f>
        <v>0</v>
      </c>
      <c r="BG225" s="148">
        <f>IF(O225="zákl. přenesená",K225,0)</f>
        <v>0</v>
      </c>
      <c r="BH225" s="148">
        <f>IF(O225="sníž. přenesená",K225,0)</f>
        <v>0</v>
      </c>
      <c r="BI225" s="148">
        <f>IF(O225="nulová",K225,0)</f>
        <v>0</v>
      </c>
      <c r="BJ225" s="17" t="s">
        <v>87</v>
      </c>
      <c r="BK225" s="148">
        <f>ROUND(P225*H225,2)</f>
        <v>0</v>
      </c>
      <c r="BL225" s="17" t="s">
        <v>162</v>
      </c>
      <c r="BM225" s="261" t="s">
        <v>302</v>
      </c>
    </row>
    <row r="226" s="2" customFormat="1">
      <c r="A226" s="42"/>
      <c r="B226" s="43"/>
      <c r="C226" s="44"/>
      <c r="D226" s="262" t="s">
        <v>164</v>
      </c>
      <c r="E226" s="44"/>
      <c r="F226" s="263" t="s">
        <v>303</v>
      </c>
      <c r="G226" s="44"/>
      <c r="H226" s="44"/>
      <c r="I226" s="217"/>
      <c r="J226" s="217"/>
      <c r="K226" s="44"/>
      <c r="L226" s="44"/>
      <c r="M226" s="45"/>
      <c r="N226" s="264"/>
      <c r="O226" s="265"/>
      <c r="P226" s="95"/>
      <c r="Q226" s="95"/>
      <c r="R226" s="95"/>
      <c r="S226" s="95"/>
      <c r="T226" s="95"/>
      <c r="U226" s="95"/>
      <c r="V226" s="95"/>
      <c r="W226" s="95"/>
      <c r="X226" s="96"/>
      <c r="Y226" s="42"/>
      <c r="Z226" s="42"/>
      <c r="AA226" s="42"/>
      <c r="AB226" s="42"/>
      <c r="AC226" s="42"/>
      <c r="AD226" s="42"/>
      <c r="AE226" s="42"/>
      <c r="AT226" s="17" t="s">
        <v>164</v>
      </c>
      <c r="AU226" s="17" t="s">
        <v>89</v>
      </c>
    </row>
    <row r="227" s="2" customFormat="1">
      <c r="A227" s="42"/>
      <c r="B227" s="43"/>
      <c r="C227" s="44"/>
      <c r="D227" s="266" t="s">
        <v>166</v>
      </c>
      <c r="E227" s="44"/>
      <c r="F227" s="267" t="s">
        <v>304</v>
      </c>
      <c r="G227" s="44"/>
      <c r="H227" s="44"/>
      <c r="I227" s="217"/>
      <c r="J227" s="217"/>
      <c r="K227" s="44"/>
      <c r="L227" s="44"/>
      <c r="M227" s="45"/>
      <c r="N227" s="264"/>
      <c r="O227" s="265"/>
      <c r="P227" s="95"/>
      <c r="Q227" s="95"/>
      <c r="R227" s="95"/>
      <c r="S227" s="95"/>
      <c r="T227" s="95"/>
      <c r="U227" s="95"/>
      <c r="V227" s="95"/>
      <c r="W227" s="95"/>
      <c r="X227" s="96"/>
      <c r="Y227" s="42"/>
      <c r="Z227" s="42"/>
      <c r="AA227" s="42"/>
      <c r="AB227" s="42"/>
      <c r="AC227" s="42"/>
      <c r="AD227" s="42"/>
      <c r="AE227" s="42"/>
      <c r="AT227" s="17" t="s">
        <v>166</v>
      </c>
      <c r="AU227" s="17" t="s">
        <v>89</v>
      </c>
    </row>
    <row r="228" s="14" customFormat="1">
      <c r="A228" s="14"/>
      <c r="B228" s="293"/>
      <c r="C228" s="294"/>
      <c r="D228" s="262" t="s">
        <v>173</v>
      </c>
      <c r="E228" s="295" t="s">
        <v>1</v>
      </c>
      <c r="F228" s="296" t="s">
        <v>305</v>
      </c>
      <c r="G228" s="294"/>
      <c r="H228" s="295" t="s">
        <v>1</v>
      </c>
      <c r="I228" s="297"/>
      <c r="J228" s="297"/>
      <c r="K228" s="294"/>
      <c r="L228" s="294"/>
      <c r="M228" s="298"/>
      <c r="N228" s="299"/>
      <c r="O228" s="300"/>
      <c r="P228" s="300"/>
      <c r="Q228" s="300"/>
      <c r="R228" s="300"/>
      <c r="S228" s="300"/>
      <c r="T228" s="300"/>
      <c r="U228" s="300"/>
      <c r="V228" s="300"/>
      <c r="W228" s="300"/>
      <c r="X228" s="301"/>
      <c r="Y228" s="14"/>
      <c r="Z228" s="14"/>
      <c r="AA228" s="14"/>
      <c r="AB228" s="14"/>
      <c r="AC228" s="14"/>
      <c r="AD228" s="14"/>
      <c r="AE228" s="14"/>
      <c r="AT228" s="302" t="s">
        <v>173</v>
      </c>
      <c r="AU228" s="302" t="s">
        <v>89</v>
      </c>
      <c r="AV228" s="14" t="s">
        <v>87</v>
      </c>
      <c r="AW228" s="14" t="s">
        <v>5</v>
      </c>
      <c r="AX228" s="14" t="s">
        <v>79</v>
      </c>
      <c r="AY228" s="302" t="s">
        <v>154</v>
      </c>
    </row>
    <row r="229" s="13" customFormat="1">
      <c r="A229" s="13"/>
      <c r="B229" s="278"/>
      <c r="C229" s="279"/>
      <c r="D229" s="262" t="s">
        <v>173</v>
      </c>
      <c r="E229" s="280" t="s">
        <v>1</v>
      </c>
      <c r="F229" s="281" t="s">
        <v>198</v>
      </c>
      <c r="G229" s="279"/>
      <c r="H229" s="282">
        <v>410</v>
      </c>
      <c r="I229" s="283"/>
      <c r="J229" s="283"/>
      <c r="K229" s="279"/>
      <c r="L229" s="279"/>
      <c r="M229" s="284"/>
      <c r="N229" s="285"/>
      <c r="O229" s="286"/>
      <c r="P229" s="286"/>
      <c r="Q229" s="286"/>
      <c r="R229" s="286"/>
      <c r="S229" s="286"/>
      <c r="T229" s="286"/>
      <c r="U229" s="286"/>
      <c r="V229" s="286"/>
      <c r="W229" s="286"/>
      <c r="X229" s="287"/>
      <c r="Y229" s="13"/>
      <c r="Z229" s="13"/>
      <c r="AA229" s="13"/>
      <c r="AB229" s="13"/>
      <c r="AC229" s="13"/>
      <c r="AD229" s="13"/>
      <c r="AE229" s="13"/>
      <c r="AT229" s="288" t="s">
        <v>173</v>
      </c>
      <c r="AU229" s="288" t="s">
        <v>89</v>
      </c>
      <c r="AV229" s="13" t="s">
        <v>89</v>
      </c>
      <c r="AW229" s="13" t="s">
        <v>5</v>
      </c>
      <c r="AX229" s="13" t="s">
        <v>79</v>
      </c>
      <c r="AY229" s="288" t="s">
        <v>154</v>
      </c>
    </row>
    <row r="230" s="13" customFormat="1">
      <c r="A230" s="13"/>
      <c r="B230" s="278"/>
      <c r="C230" s="279"/>
      <c r="D230" s="262" t="s">
        <v>173</v>
      </c>
      <c r="E230" s="280" t="s">
        <v>1</v>
      </c>
      <c r="F230" s="281" t="s">
        <v>306</v>
      </c>
      <c r="G230" s="279"/>
      <c r="H230" s="282">
        <v>-26.408000000000001</v>
      </c>
      <c r="I230" s="283"/>
      <c r="J230" s="283"/>
      <c r="K230" s="279"/>
      <c r="L230" s="279"/>
      <c r="M230" s="284"/>
      <c r="N230" s="285"/>
      <c r="O230" s="286"/>
      <c r="P230" s="286"/>
      <c r="Q230" s="286"/>
      <c r="R230" s="286"/>
      <c r="S230" s="286"/>
      <c r="T230" s="286"/>
      <c r="U230" s="286"/>
      <c r="V230" s="286"/>
      <c r="W230" s="286"/>
      <c r="X230" s="287"/>
      <c r="Y230" s="13"/>
      <c r="Z230" s="13"/>
      <c r="AA230" s="13"/>
      <c r="AB230" s="13"/>
      <c r="AC230" s="13"/>
      <c r="AD230" s="13"/>
      <c r="AE230" s="13"/>
      <c r="AT230" s="288" t="s">
        <v>173</v>
      </c>
      <c r="AU230" s="288" t="s">
        <v>89</v>
      </c>
      <c r="AV230" s="13" t="s">
        <v>89</v>
      </c>
      <c r="AW230" s="13" t="s">
        <v>5</v>
      </c>
      <c r="AX230" s="13" t="s">
        <v>79</v>
      </c>
      <c r="AY230" s="288" t="s">
        <v>154</v>
      </c>
    </row>
    <row r="231" s="13" customFormat="1">
      <c r="A231" s="13"/>
      <c r="B231" s="278"/>
      <c r="C231" s="279"/>
      <c r="D231" s="262" t="s">
        <v>173</v>
      </c>
      <c r="E231" s="280" t="s">
        <v>1</v>
      </c>
      <c r="F231" s="281" t="s">
        <v>236</v>
      </c>
      <c r="G231" s="279"/>
      <c r="H231" s="282">
        <v>23.199999999999999</v>
      </c>
      <c r="I231" s="283"/>
      <c r="J231" s="283"/>
      <c r="K231" s="279"/>
      <c r="L231" s="279"/>
      <c r="M231" s="284"/>
      <c r="N231" s="285"/>
      <c r="O231" s="286"/>
      <c r="P231" s="286"/>
      <c r="Q231" s="286"/>
      <c r="R231" s="286"/>
      <c r="S231" s="286"/>
      <c r="T231" s="286"/>
      <c r="U231" s="286"/>
      <c r="V231" s="286"/>
      <c r="W231" s="286"/>
      <c r="X231" s="287"/>
      <c r="Y231" s="13"/>
      <c r="Z231" s="13"/>
      <c r="AA231" s="13"/>
      <c r="AB231" s="13"/>
      <c r="AC231" s="13"/>
      <c r="AD231" s="13"/>
      <c r="AE231" s="13"/>
      <c r="AT231" s="288" t="s">
        <v>173</v>
      </c>
      <c r="AU231" s="288" t="s">
        <v>89</v>
      </c>
      <c r="AV231" s="13" t="s">
        <v>89</v>
      </c>
      <c r="AW231" s="13" t="s">
        <v>5</v>
      </c>
      <c r="AX231" s="13" t="s">
        <v>79</v>
      </c>
      <c r="AY231" s="288" t="s">
        <v>154</v>
      </c>
    </row>
    <row r="232" s="13" customFormat="1">
      <c r="A232" s="13"/>
      <c r="B232" s="278"/>
      <c r="C232" s="279"/>
      <c r="D232" s="262" t="s">
        <v>173</v>
      </c>
      <c r="E232" s="280" t="s">
        <v>1</v>
      </c>
      <c r="F232" s="281" t="s">
        <v>228</v>
      </c>
      <c r="G232" s="279"/>
      <c r="H232" s="282">
        <v>61.460000000000001</v>
      </c>
      <c r="I232" s="283"/>
      <c r="J232" s="283"/>
      <c r="K232" s="279"/>
      <c r="L232" s="279"/>
      <c r="M232" s="284"/>
      <c r="N232" s="285"/>
      <c r="O232" s="286"/>
      <c r="P232" s="286"/>
      <c r="Q232" s="286"/>
      <c r="R232" s="286"/>
      <c r="S232" s="286"/>
      <c r="T232" s="286"/>
      <c r="U232" s="286"/>
      <c r="V232" s="286"/>
      <c r="W232" s="286"/>
      <c r="X232" s="287"/>
      <c r="Y232" s="13"/>
      <c r="Z232" s="13"/>
      <c r="AA232" s="13"/>
      <c r="AB232" s="13"/>
      <c r="AC232" s="13"/>
      <c r="AD232" s="13"/>
      <c r="AE232" s="13"/>
      <c r="AT232" s="288" t="s">
        <v>173</v>
      </c>
      <c r="AU232" s="288" t="s">
        <v>89</v>
      </c>
      <c r="AV232" s="13" t="s">
        <v>89</v>
      </c>
      <c r="AW232" s="13" t="s">
        <v>5</v>
      </c>
      <c r="AX232" s="13" t="s">
        <v>79</v>
      </c>
      <c r="AY232" s="288" t="s">
        <v>154</v>
      </c>
    </row>
    <row r="233" s="13" customFormat="1">
      <c r="A233" s="13"/>
      <c r="B233" s="278"/>
      <c r="C233" s="279"/>
      <c r="D233" s="262" t="s">
        <v>173</v>
      </c>
      <c r="E233" s="280" t="s">
        <v>1</v>
      </c>
      <c r="F233" s="281" t="s">
        <v>307</v>
      </c>
      <c r="G233" s="279"/>
      <c r="H233" s="282">
        <v>15.800000000000001</v>
      </c>
      <c r="I233" s="283"/>
      <c r="J233" s="283"/>
      <c r="K233" s="279"/>
      <c r="L233" s="279"/>
      <c r="M233" s="284"/>
      <c r="N233" s="285"/>
      <c r="O233" s="286"/>
      <c r="P233" s="286"/>
      <c r="Q233" s="286"/>
      <c r="R233" s="286"/>
      <c r="S233" s="286"/>
      <c r="T233" s="286"/>
      <c r="U233" s="286"/>
      <c r="V233" s="286"/>
      <c r="W233" s="286"/>
      <c r="X233" s="287"/>
      <c r="Y233" s="13"/>
      <c r="Z233" s="13"/>
      <c r="AA233" s="13"/>
      <c r="AB233" s="13"/>
      <c r="AC233" s="13"/>
      <c r="AD233" s="13"/>
      <c r="AE233" s="13"/>
      <c r="AT233" s="288" t="s">
        <v>173</v>
      </c>
      <c r="AU233" s="288" t="s">
        <v>89</v>
      </c>
      <c r="AV233" s="13" t="s">
        <v>89</v>
      </c>
      <c r="AW233" s="13" t="s">
        <v>5</v>
      </c>
      <c r="AX233" s="13" t="s">
        <v>79</v>
      </c>
      <c r="AY233" s="288" t="s">
        <v>154</v>
      </c>
    </row>
    <row r="234" s="15" customFormat="1">
      <c r="A234" s="15"/>
      <c r="B234" s="303"/>
      <c r="C234" s="304"/>
      <c r="D234" s="262" t="s">
        <v>173</v>
      </c>
      <c r="E234" s="305" t="s">
        <v>1</v>
      </c>
      <c r="F234" s="306" t="s">
        <v>200</v>
      </c>
      <c r="G234" s="304"/>
      <c r="H234" s="307">
        <v>484.05199999999996</v>
      </c>
      <c r="I234" s="308"/>
      <c r="J234" s="308"/>
      <c r="K234" s="304"/>
      <c r="L234" s="304"/>
      <c r="M234" s="309"/>
      <c r="N234" s="310"/>
      <c r="O234" s="311"/>
      <c r="P234" s="311"/>
      <c r="Q234" s="311"/>
      <c r="R234" s="311"/>
      <c r="S234" s="311"/>
      <c r="T234" s="311"/>
      <c r="U234" s="311"/>
      <c r="V234" s="311"/>
      <c r="W234" s="311"/>
      <c r="X234" s="312"/>
      <c r="Y234" s="15"/>
      <c r="Z234" s="15"/>
      <c r="AA234" s="15"/>
      <c r="AB234" s="15"/>
      <c r="AC234" s="15"/>
      <c r="AD234" s="15"/>
      <c r="AE234" s="15"/>
      <c r="AT234" s="313" t="s">
        <v>173</v>
      </c>
      <c r="AU234" s="313" t="s">
        <v>89</v>
      </c>
      <c r="AV234" s="15" t="s">
        <v>162</v>
      </c>
      <c r="AW234" s="15" t="s">
        <v>5</v>
      </c>
      <c r="AX234" s="15" t="s">
        <v>87</v>
      </c>
      <c r="AY234" s="313" t="s">
        <v>154</v>
      </c>
    </row>
    <row r="235" s="2" customFormat="1" ht="33" customHeight="1">
      <c r="A235" s="42"/>
      <c r="B235" s="43"/>
      <c r="C235" s="249" t="s">
        <v>308</v>
      </c>
      <c r="D235" s="249" t="s">
        <v>157</v>
      </c>
      <c r="E235" s="250" t="s">
        <v>309</v>
      </c>
      <c r="F235" s="251" t="s">
        <v>310</v>
      </c>
      <c r="G235" s="252" t="s">
        <v>193</v>
      </c>
      <c r="H235" s="253">
        <v>322</v>
      </c>
      <c r="I235" s="254"/>
      <c r="J235" s="254"/>
      <c r="K235" s="255">
        <f>ROUND(P235*H235,2)</f>
        <v>0</v>
      </c>
      <c r="L235" s="251" t="s">
        <v>161</v>
      </c>
      <c r="M235" s="45"/>
      <c r="N235" s="256" t="s">
        <v>1</v>
      </c>
      <c r="O235" s="257" t="s">
        <v>42</v>
      </c>
      <c r="P235" s="258">
        <f>I235+J235</f>
        <v>0</v>
      </c>
      <c r="Q235" s="258">
        <f>ROUND(I235*H235,2)</f>
        <v>0</v>
      </c>
      <c r="R235" s="258">
        <f>ROUND(J235*H235,2)</f>
        <v>0</v>
      </c>
      <c r="S235" s="95"/>
      <c r="T235" s="259">
        <f>S235*H235</f>
        <v>0</v>
      </c>
      <c r="U235" s="259">
        <v>0</v>
      </c>
      <c r="V235" s="259">
        <f>U235*H235</f>
        <v>0</v>
      </c>
      <c r="W235" s="259">
        <v>0</v>
      </c>
      <c r="X235" s="260">
        <f>W235*H235</f>
        <v>0</v>
      </c>
      <c r="Y235" s="42"/>
      <c r="Z235" s="42"/>
      <c r="AA235" s="42"/>
      <c r="AB235" s="42"/>
      <c r="AC235" s="42"/>
      <c r="AD235" s="42"/>
      <c r="AE235" s="42"/>
      <c r="AR235" s="261" t="s">
        <v>162</v>
      </c>
      <c r="AT235" s="261" t="s">
        <v>157</v>
      </c>
      <c r="AU235" s="261" t="s">
        <v>89</v>
      </c>
      <c r="AY235" s="17" t="s">
        <v>154</v>
      </c>
      <c r="BE235" s="148">
        <f>IF(O235="základní",K235,0)</f>
        <v>0</v>
      </c>
      <c r="BF235" s="148">
        <f>IF(O235="snížená",K235,0)</f>
        <v>0</v>
      </c>
      <c r="BG235" s="148">
        <f>IF(O235="zákl. přenesená",K235,0)</f>
        <v>0</v>
      </c>
      <c r="BH235" s="148">
        <f>IF(O235="sníž. přenesená",K235,0)</f>
        <v>0</v>
      </c>
      <c r="BI235" s="148">
        <f>IF(O235="nulová",K235,0)</f>
        <v>0</v>
      </c>
      <c r="BJ235" s="17" t="s">
        <v>87</v>
      </c>
      <c r="BK235" s="148">
        <f>ROUND(P235*H235,2)</f>
        <v>0</v>
      </c>
      <c r="BL235" s="17" t="s">
        <v>162</v>
      </c>
      <c r="BM235" s="261" t="s">
        <v>311</v>
      </c>
    </row>
    <row r="236" s="2" customFormat="1">
      <c r="A236" s="42"/>
      <c r="B236" s="43"/>
      <c r="C236" s="44"/>
      <c r="D236" s="262" t="s">
        <v>164</v>
      </c>
      <c r="E236" s="44"/>
      <c r="F236" s="263" t="s">
        <v>312</v>
      </c>
      <c r="G236" s="44"/>
      <c r="H236" s="44"/>
      <c r="I236" s="217"/>
      <c r="J236" s="217"/>
      <c r="K236" s="44"/>
      <c r="L236" s="44"/>
      <c r="M236" s="45"/>
      <c r="N236" s="264"/>
      <c r="O236" s="265"/>
      <c r="P236" s="95"/>
      <c r="Q236" s="95"/>
      <c r="R236" s="95"/>
      <c r="S236" s="95"/>
      <c r="T236" s="95"/>
      <c r="U236" s="95"/>
      <c r="V236" s="95"/>
      <c r="W236" s="95"/>
      <c r="X236" s="96"/>
      <c r="Y236" s="42"/>
      <c r="Z236" s="42"/>
      <c r="AA236" s="42"/>
      <c r="AB236" s="42"/>
      <c r="AC236" s="42"/>
      <c r="AD236" s="42"/>
      <c r="AE236" s="42"/>
      <c r="AT236" s="17" t="s">
        <v>164</v>
      </c>
      <c r="AU236" s="17" t="s">
        <v>89</v>
      </c>
    </row>
    <row r="237" s="2" customFormat="1">
      <c r="A237" s="42"/>
      <c r="B237" s="43"/>
      <c r="C237" s="44"/>
      <c r="D237" s="266" t="s">
        <v>166</v>
      </c>
      <c r="E237" s="44"/>
      <c r="F237" s="267" t="s">
        <v>313</v>
      </c>
      <c r="G237" s="44"/>
      <c r="H237" s="44"/>
      <c r="I237" s="217"/>
      <c r="J237" s="217"/>
      <c r="K237" s="44"/>
      <c r="L237" s="44"/>
      <c r="M237" s="45"/>
      <c r="N237" s="264"/>
      <c r="O237" s="265"/>
      <c r="P237" s="95"/>
      <c r="Q237" s="95"/>
      <c r="R237" s="95"/>
      <c r="S237" s="95"/>
      <c r="T237" s="95"/>
      <c r="U237" s="95"/>
      <c r="V237" s="95"/>
      <c r="W237" s="95"/>
      <c r="X237" s="96"/>
      <c r="Y237" s="42"/>
      <c r="Z237" s="42"/>
      <c r="AA237" s="42"/>
      <c r="AB237" s="42"/>
      <c r="AC237" s="42"/>
      <c r="AD237" s="42"/>
      <c r="AE237" s="42"/>
      <c r="AT237" s="17" t="s">
        <v>166</v>
      </c>
      <c r="AU237" s="17" t="s">
        <v>89</v>
      </c>
    </row>
    <row r="238" s="13" customFormat="1">
      <c r="A238" s="13"/>
      <c r="B238" s="278"/>
      <c r="C238" s="279"/>
      <c r="D238" s="262" t="s">
        <v>173</v>
      </c>
      <c r="E238" s="280" t="s">
        <v>1</v>
      </c>
      <c r="F238" s="281" t="s">
        <v>314</v>
      </c>
      <c r="G238" s="279"/>
      <c r="H238" s="282">
        <v>322</v>
      </c>
      <c r="I238" s="283"/>
      <c r="J238" s="283"/>
      <c r="K238" s="279"/>
      <c r="L238" s="279"/>
      <c r="M238" s="284"/>
      <c r="N238" s="285"/>
      <c r="O238" s="286"/>
      <c r="P238" s="286"/>
      <c r="Q238" s="286"/>
      <c r="R238" s="286"/>
      <c r="S238" s="286"/>
      <c r="T238" s="286"/>
      <c r="U238" s="286"/>
      <c r="V238" s="286"/>
      <c r="W238" s="286"/>
      <c r="X238" s="287"/>
      <c r="Y238" s="13"/>
      <c r="Z238" s="13"/>
      <c r="AA238" s="13"/>
      <c r="AB238" s="13"/>
      <c r="AC238" s="13"/>
      <c r="AD238" s="13"/>
      <c r="AE238" s="13"/>
      <c r="AT238" s="288" t="s">
        <v>173</v>
      </c>
      <c r="AU238" s="288" t="s">
        <v>89</v>
      </c>
      <c r="AV238" s="13" t="s">
        <v>89</v>
      </c>
      <c r="AW238" s="13" t="s">
        <v>5</v>
      </c>
      <c r="AX238" s="13" t="s">
        <v>87</v>
      </c>
      <c r="AY238" s="288" t="s">
        <v>154</v>
      </c>
    </row>
    <row r="239" s="2" customFormat="1" ht="33" customHeight="1">
      <c r="A239" s="42"/>
      <c r="B239" s="43"/>
      <c r="C239" s="249" t="s">
        <v>315</v>
      </c>
      <c r="D239" s="249" t="s">
        <v>157</v>
      </c>
      <c r="E239" s="250" t="s">
        <v>316</v>
      </c>
      <c r="F239" s="251" t="s">
        <v>317</v>
      </c>
      <c r="G239" s="252" t="s">
        <v>193</v>
      </c>
      <c r="H239" s="253">
        <v>184</v>
      </c>
      <c r="I239" s="254"/>
      <c r="J239" s="254"/>
      <c r="K239" s="255">
        <f>ROUND(P239*H239,2)</f>
        <v>0</v>
      </c>
      <c r="L239" s="251" t="s">
        <v>161</v>
      </c>
      <c r="M239" s="45"/>
      <c r="N239" s="256" t="s">
        <v>1</v>
      </c>
      <c r="O239" s="257" t="s">
        <v>42</v>
      </c>
      <c r="P239" s="258">
        <f>I239+J239</f>
        <v>0</v>
      </c>
      <c r="Q239" s="258">
        <f>ROUND(I239*H239,2)</f>
        <v>0</v>
      </c>
      <c r="R239" s="258">
        <f>ROUND(J239*H239,2)</f>
        <v>0</v>
      </c>
      <c r="S239" s="95"/>
      <c r="T239" s="259">
        <f>S239*H239</f>
        <v>0</v>
      </c>
      <c r="U239" s="259">
        <v>0</v>
      </c>
      <c r="V239" s="259">
        <f>U239*H239</f>
        <v>0</v>
      </c>
      <c r="W239" s="259">
        <v>0</v>
      </c>
      <c r="X239" s="260">
        <f>W239*H239</f>
        <v>0</v>
      </c>
      <c r="Y239" s="42"/>
      <c r="Z239" s="42"/>
      <c r="AA239" s="42"/>
      <c r="AB239" s="42"/>
      <c r="AC239" s="42"/>
      <c r="AD239" s="42"/>
      <c r="AE239" s="42"/>
      <c r="AR239" s="261" t="s">
        <v>162</v>
      </c>
      <c r="AT239" s="261" t="s">
        <v>157</v>
      </c>
      <c r="AU239" s="261" t="s">
        <v>89</v>
      </c>
      <c r="AY239" s="17" t="s">
        <v>154</v>
      </c>
      <c r="BE239" s="148">
        <f>IF(O239="základní",K239,0)</f>
        <v>0</v>
      </c>
      <c r="BF239" s="148">
        <f>IF(O239="snížená",K239,0)</f>
        <v>0</v>
      </c>
      <c r="BG239" s="148">
        <f>IF(O239="zákl. přenesená",K239,0)</f>
        <v>0</v>
      </c>
      <c r="BH239" s="148">
        <f>IF(O239="sníž. přenesená",K239,0)</f>
        <v>0</v>
      </c>
      <c r="BI239" s="148">
        <f>IF(O239="nulová",K239,0)</f>
        <v>0</v>
      </c>
      <c r="BJ239" s="17" t="s">
        <v>87</v>
      </c>
      <c r="BK239" s="148">
        <f>ROUND(P239*H239,2)</f>
        <v>0</v>
      </c>
      <c r="BL239" s="17" t="s">
        <v>162</v>
      </c>
      <c r="BM239" s="261" t="s">
        <v>318</v>
      </c>
    </row>
    <row r="240" s="2" customFormat="1">
      <c r="A240" s="42"/>
      <c r="B240" s="43"/>
      <c r="C240" s="44"/>
      <c r="D240" s="262" t="s">
        <v>164</v>
      </c>
      <c r="E240" s="44"/>
      <c r="F240" s="263" t="s">
        <v>319</v>
      </c>
      <c r="G240" s="44"/>
      <c r="H240" s="44"/>
      <c r="I240" s="217"/>
      <c r="J240" s="217"/>
      <c r="K240" s="44"/>
      <c r="L240" s="44"/>
      <c r="M240" s="45"/>
      <c r="N240" s="264"/>
      <c r="O240" s="265"/>
      <c r="P240" s="95"/>
      <c r="Q240" s="95"/>
      <c r="R240" s="95"/>
      <c r="S240" s="95"/>
      <c r="T240" s="95"/>
      <c r="U240" s="95"/>
      <c r="V240" s="95"/>
      <c r="W240" s="95"/>
      <c r="X240" s="96"/>
      <c r="Y240" s="42"/>
      <c r="Z240" s="42"/>
      <c r="AA240" s="42"/>
      <c r="AB240" s="42"/>
      <c r="AC240" s="42"/>
      <c r="AD240" s="42"/>
      <c r="AE240" s="42"/>
      <c r="AT240" s="17" t="s">
        <v>164</v>
      </c>
      <c r="AU240" s="17" t="s">
        <v>89</v>
      </c>
    </row>
    <row r="241" s="2" customFormat="1">
      <c r="A241" s="42"/>
      <c r="B241" s="43"/>
      <c r="C241" s="44"/>
      <c r="D241" s="266" t="s">
        <v>166</v>
      </c>
      <c r="E241" s="44"/>
      <c r="F241" s="267" t="s">
        <v>320</v>
      </c>
      <c r="G241" s="44"/>
      <c r="H241" s="44"/>
      <c r="I241" s="217"/>
      <c r="J241" s="217"/>
      <c r="K241" s="44"/>
      <c r="L241" s="44"/>
      <c r="M241" s="45"/>
      <c r="N241" s="264"/>
      <c r="O241" s="265"/>
      <c r="P241" s="95"/>
      <c r="Q241" s="95"/>
      <c r="R241" s="95"/>
      <c r="S241" s="95"/>
      <c r="T241" s="95"/>
      <c r="U241" s="95"/>
      <c r="V241" s="95"/>
      <c r="W241" s="95"/>
      <c r="X241" s="96"/>
      <c r="Y241" s="42"/>
      <c r="Z241" s="42"/>
      <c r="AA241" s="42"/>
      <c r="AB241" s="42"/>
      <c r="AC241" s="42"/>
      <c r="AD241" s="42"/>
      <c r="AE241" s="42"/>
      <c r="AT241" s="17" t="s">
        <v>166</v>
      </c>
      <c r="AU241" s="17" t="s">
        <v>89</v>
      </c>
    </row>
    <row r="242" s="13" customFormat="1">
      <c r="A242" s="13"/>
      <c r="B242" s="278"/>
      <c r="C242" s="279"/>
      <c r="D242" s="262" t="s">
        <v>173</v>
      </c>
      <c r="E242" s="280" t="s">
        <v>1</v>
      </c>
      <c r="F242" s="281" t="s">
        <v>321</v>
      </c>
      <c r="G242" s="279"/>
      <c r="H242" s="282">
        <v>184</v>
      </c>
      <c r="I242" s="283"/>
      <c r="J242" s="283"/>
      <c r="K242" s="279"/>
      <c r="L242" s="279"/>
      <c r="M242" s="284"/>
      <c r="N242" s="285"/>
      <c r="O242" s="286"/>
      <c r="P242" s="286"/>
      <c r="Q242" s="286"/>
      <c r="R242" s="286"/>
      <c r="S242" s="286"/>
      <c r="T242" s="286"/>
      <c r="U242" s="286"/>
      <c r="V242" s="286"/>
      <c r="W242" s="286"/>
      <c r="X242" s="287"/>
      <c r="Y242" s="13"/>
      <c r="Z242" s="13"/>
      <c r="AA242" s="13"/>
      <c r="AB242" s="13"/>
      <c r="AC242" s="13"/>
      <c r="AD242" s="13"/>
      <c r="AE242" s="13"/>
      <c r="AT242" s="288" t="s">
        <v>173</v>
      </c>
      <c r="AU242" s="288" t="s">
        <v>89</v>
      </c>
      <c r="AV242" s="13" t="s">
        <v>89</v>
      </c>
      <c r="AW242" s="13" t="s">
        <v>5</v>
      </c>
      <c r="AX242" s="13" t="s">
        <v>87</v>
      </c>
      <c r="AY242" s="288" t="s">
        <v>154</v>
      </c>
    </row>
    <row r="243" s="2" customFormat="1" ht="24.15" customHeight="1">
      <c r="A243" s="42"/>
      <c r="B243" s="43"/>
      <c r="C243" s="249" t="s">
        <v>322</v>
      </c>
      <c r="D243" s="249" t="s">
        <v>157</v>
      </c>
      <c r="E243" s="250" t="s">
        <v>323</v>
      </c>
      <c r="F243" s="251" t="s">
        <v>324</v>
      </c>
      <c r="G243" s="252" t="s">
        <v>193</v>
      </c>
      <c r="H243" s="253">
        <v>990.05200000000002</v>
      </c>
      <c r="I243" s="254"/>
      <c r="J243" s="254"/>
      <c r="K243" s="255">
        <f>ROUND(P243*H243,2)</f>
        <v>0</v>
      </c>
      <c r="L243" s="251" t="s">
        <v>161</v>
      </c>
      <c r="M243" s="45"/>
      <c r="N243" s="256" t="s">
        <v>1</v>
      </c>
      <c r="O243" s="257" t="s">
        <v>42</v>
      </c>
      <c r="P243" s="258">
        <f>I243+J243</f>
        <v>0</v>
      </c>
      <c r="Q243" s="258">
        <f>ROUND(I243*H243,2)</f>
        <v>0</v>
      </c>
      <c r="R243" s="258">
        <f>ROUND(J243*H243,2)</f>
        <v>0</v>
      </c>
      <c r="S243" s="95"/>
      <c r="T243" s="259">
        <f>S243*H243</f>
        <v>0</v>
      </c>
      <c r="U243" s="259">
        <v>0</v>
      </c>
      <c r="V243" s="259">
        <f>U243*H243</f>
        <v>0</v>
      </c>
      <c r="W243" s="259">
        <v>0</v>
      </c>
      <c r="X243" s="260">
        <f>W243*H243</f>
        <v>0</v>
      </c>
      <c r="Y243" s="42"/>
      <c r="Z243" s="42"/>
      <c r="AA243" s="42"/>
      <c r="AB243" s="42"/>
      <c r="AC243" s="42"/>
      <c r="AD243" s="42"/>
      <c r="AE243" s="42"/>
      <c r="AR243" s="261" t="s">
        <v>162</v>
      </c>
      <c r="AT243" s="261" t="s">
        <v>157</v>
      </c>
      <c r="AU243" s="261" t="s">
        <v>89</v>
      </c>
      <c r="AY243" s="17" t="s">
        <v>154</v>
      </c>
      <c r="BE243" s="148">
        <f>IF(O243="základní",K243,0)</f>
        <v>0</v>
      </c>
      <c r="BF243" s="148">
        <f>IF(O243="snížená",K243,0)</f>
        <v>0</v>
      </c>
      <c r="BG243" s="148">
        <f>IF(O243="zákl. přenesená",K243,0)</f>
        <v>0</v>
      </c>
      <c r="BH243" s="148">
        <f>IF(O243="sníž. přenesená",K243,0)</f>
        <v>0</v>
      </c>
      <c r="BI243" s="148">
        <f>IF(O243="nulová",K243,0)</f>
        <v>0</v>
      </c>
      <c r="BJ243" s="17" t="s">
        <v>87</v>
      </c>
      <c r="BK243" s="148">
        <f>ROUND(P243*H243,2)</f>
        <v>0</v>
      </c>
      <c r="BL243" s="17" t="s">
        <v>162</v>
      </c>
      <c r="BM243" s="261" t="s">
        <v>325</v>
      </c>
    </row>
    <row r="244" s="2" customFormat="1">
      <c r="A244" s="42"/>
      <c r="B244" s="43"/>
      <c r="C244" s="44"/>
      <c r="D244" s="262" t="s">
        <v>164</v>
      </c>
      <c r="E244" s="44"/>
      <c r="F244" s="263" t="s">
        <v>326</v>
      </c>
      <c r="G244" s="44"/>
      <c r="H244" s="44"/>
      <c r="I244" s="217"/>
      <c r="J244" s="217"/>
      <c r="K244" s="44"/>
      <c r="L244" s="44"/>
      <c r="M244" s="45"/>
      <c r="N244" s="264"/>
      <c r="O244" s="265"/>
      <c r="P244" s="95"/>
      <c r="Q244" s="95"/>
      <c r="R244" s="95"/>
      <c r="S244" s="95"/>
      <c r="T244" s="95"/>
      <c r="U244" s="95"/>
      <c r="V244" s="95"/>
      <c r="W244" s="95"/>
      <c r="X244" s="96"/>
      <c r="Y244" s="42"/>
      <c r="Z244" s="42"/>
      <c r="AA244" s="42"/>
      <c r="AB244" s="42"/>
      <c r="AC244" s="42"/>
      <c r="AD244" s="42"/>
      <c r="AE244" s="42"/>
      <c r="AT244" s="17" t="s">
        <v>164</v>
      </c>
      <c r="AU244" s="17" t="s">
        <v>89</v>
      </c>
    </row>
    <row r="245" s="2" customFormat="1">
      <c r="A245" s="42"/>
      <c r="B245" s="43"/>
      <c r="C245" s="44"/>
      <c r="D245" s="266" t="s">
        <v>166</v>
      </c>
      <c r="E245" s="44"/>
      <c r="F245" s="267" t="s">
        <v>327</v>
      </c>
      <c r="G245" s="44"/>
      <c r="H245" s="44"/>
      <c r="I245" s="217"/>
      <c r="J245" s="217"/>
      <c r="K245" s="44"/>
      <c r="L245" s="44"/>
      <c r="M245" s="45"/>
      <c r="N245" s="264"/>
      <c r="O245" s="265"/>
      <c r="P245" s="95"/>
      <c r="Q245" s="95"/>
      <c r="R245" s="95"/>
      <c r="S245" s="95"/>
      <c r="T245" s="95"/>
      <c r="U245" s="95"/>
      <c r="V245" s="95"/>
      <c r="W245" s="95"/>
      <c r="X245" s="96"/>
      <c r="Y245" s="42"/>
      <c r="Z245" s="42"/>
      <c r="AA245" s="42"/>
      <c r="AB245" s="42"/>
      <c r="AC245" s="42"/>
      <c r="AD245" s="42"/>
      <c r="AE245" s="42"/>
      <c r="AT245" s="17" t="s">
        <v>166</v>
      </c>
      <c r="AU245" s="17" t="s">
        <v>89</v>
      </c>
    </row>
    <row r="246" s="13" customFormat="1">
      <c r="A246" s="13"/>
      <c r="B246" s="278"/>
      <c r="C246" s="279"/>
      <c r="D246" s="262" t="s">
        <v>173</v>
      </c>
      <c r="E246" s="280" t="s">
        <v>1</v>
      </c>
      <c r="F246" s="281" t="s">
        <v>328</v>
      </c>
      <c r="G246" s="279"/>
      <c r="H246" s="282">
        <v>506</v>
      </c>
      <c r="I246" s="283"/>
      <c r="J246" s="283"/>
      <c r="K246" s="279"/>
      <c r="L246" s="279"/>
      <c r="M246" s="284"/>
      <c r="N246" s="285"/>
      <c r="O246" s="286"/>
      <c r="P246" s="286"/>
      <c r="Q246" s="286"/>
      <c r="R246" s="286"/>
      <c r="S246" s="286"/>
      <c r="T246" s="286"/>
      <c r="U246" s="286"/>
      <c r="V246" s="286"/>
      <c r="W246" s="286"/>
      <c r="X246" s="287"/>
      <c r="Y246" s="13"/>
      <c r="Z246" s="13"/>
      <c r="AA246" s="13"/>
      <c r="AB246" s="13"/>
      <c r="AC246" s="13"/>
      <c r="AD246" s="13"/>
      <c r="AE246" s="13"/>
      <c r="AT246" s="288" t="s">
        <v>173</v>
      </c>
      <c r="AU246" s="288" t="s">
        <v>89</v>
      </c>
      <c r="AV246" s="13" t="s">
        <v>89</v>
      </c>
      <c r="AW246" s="13" t="s">
        <v>5</v>
      </c>
      <c r="AX246" s="13" t="s">
        <v>79</v>
      </c>
      <c r="AY246" s="288" t="s">
        <v>154</v>
      </c>
    </row>
    <row r="247" s="13" customFormat="1">
      <c r="A247" s="13"/>
      <c r="B247" s="278"/>
      <c r="C247" s="279"/>
      <c r="D247" s="262" t="s">
        <v>173</v>
      </c>
      <c r="E247" s="280" t="s">
        <v>1</v>
      </c>
      <c r="F247" s="281" t="s">
        <v>329</v>
      </c>
      <c r="G247" s="279"/>
      <c r="H247" s="282">
        <v>484.05200000000002</v>
      </c>
      <c r="I247" s="283"/>
      <c r="J247" s="283"/>
      <c r="K247" s="279"/>
      <c r="L247" s="279"/>
      <c r="M247" s="284"/>
      <c r="N247" s="285"/>
      <c r="O247" s="286"/>
      <c r="P247" s="286"/>
      <c r="Q247" s="286"/>
      <c r="R247" s="286"/>
      <c r="S247" s="286"/>
      <c r="T247" s="286"/>
      <c r="U247" s="286"/>
      <c r="V247" s="286"/>
      <c r="W247" s="286"/>
      <c r="X247" s="287"/>
      <c r="Y247" s="13"/>
      <c r="Z247" s="13"/>
      <c r="AA247" s="13"/>
      <c r="AB247" s="13"/>
      <c r="AC247" s="13"/>
      <c r="AD247" s="13"/>
      <c r="AE247" s="13"/>
      <c r="AT247" s="288" t="s">
        <v>173</v>
      </c>
      <c r="AU247" s="288" t="s">
        <v>89</v>
      </c>
      <c r="AV247" s="13" t="s">
        <v>89</v>
      </c>
      <c r="AW247" s="13" t="s">
        <v>5</v>
      </c>
      <c r="AX247" s="13" t="s">
        <v>79</v>
      </c>
      <c r="AY247" s="288" t="s">
        <v>154</v>
      </c>
    </row>
    <row r="248" s="15" customFormat="1">
      <c r="A248" s="15"/>
      <c r="B248" s="303"/>
      <c r="C248" s="304"/>
      <c r="D248" s="262" t="s">
        <v>173</v>
      </c>
      <c r="E248" s="305" t="s">
        <v>1</v>
      </c>
      <c r="F248" s="306" t="s">
        <v>200</v>
      </c>
      <c r="G248" s="304"/>
      <c r="H248" s="307">
        <v>990.05200000000002</v>
      </c>
      <c r="I248" s="308"/>
      <c r="J248" s="308"/>
      <c r="K248" s="304"/>
      <c r="L248" s="304"/>
      <c r="M248" s="309"/>
      <c r="N248" s="310"/>
      <c r="O248" s="311"/>
      <c r="P248" s="311"/>
      <c r="Q248" s="311"/>
      <c r="R248" s="311"/>
      <c r="S248" s="311"/>
      <c r="T248" s="311"/>
      <c r="U248" s="311"/>
      <c r="V248" s="311"/>
      <c r="W248" s="311"/>
      <c r="X248" s="312"/>
      <c r="Y248" s="15"/>
      <c r="Z248" s="15"/>
      <c r="AA248" s="15"/>
      <c r="AB248" s="15"/>
      <c r="AC248" s="15"/>
      <c r="AD248" s="15"/>
      <c r="AE248" s="15"/>
      <c r="AT248" s="313" t="s">
        <v>173</v>
      </c>
      <c r="AU248" s="313" t="s">
        <v>89</v>
      </c>
      <c r="AV248" s="15" t="s">
        <v>162</v>
      </c>
      <c r="AW248" s="15" t="s">
        <v>5</v>
      </c>
      <c r="AX248" s="15" t="s">
        <v>87</v>
      </c>
      <c r="AY248" s="313" t="s">
        <v>154</v>
      </c>
    </row>
    <row r="249" s="2" customFormat="1" ht="24.15" customHeight="1">
      <c r="A249" s="42"/>
      <c r="B249" s="43"/>
      <c r="C249" s="249" t="s">
        <v>330</v>
      </c>
      <c r="D249" s="249" t="s">
        <v>157</v>
      </c>
      <c r="E249" s="250" t="s">
        <v>331</v>
      </c>
      <c r="F249" s="251" t="s">
        <v>332</v>
      </c>
      <c r="G249" s="252" t="s">
        <v>193</v>
      </c>
      <c r="H249" s="253">
        <v>2032.384</v>
      </c>
      <c r="I249" s="254"/>
      <c r="J249" s="254"/>
      <c r="K249" s="255">
        <f>ROUND(P249*H249,2)</f>
        <v>0</v>
      </c>
      <c r="L249" s="251" t="s">
        <v>161</v>
      </c>
      <c r="M249" s="45"/>
      <c r="N249" s="256" t="s">
        <v>1</v>
      </c>
      <c r="O249" s="257" t="s">
        <v>42</v>
      </c>
      <c r="P249" s="258">
        <f>I249+J249</f>
        <v>0</v>
      </c>
      <c r="Q249" s="258">
        <f>ROUND(I249*H249,2)</f>
        <v>0</v>
      </c>
      <c r="R249" s="258">
        <f>ROUND(J249*H249,2)</f>
        <v>0</v>
      </c>
      <c r="S249" s="95"/>
      <c r="T249" s="259">
        <f>S249*H249</f>
        <v>0</v>
      </c>
      <c r="U249" s="259">
        <v>0</v>
      </c>
      <c r="V249" s="259">
        <f>U249*H249</f>
        <v>0</v>
      </c>
      <c r="W249" s="259">
        <v>0</v>
      </c>
      <c r="X249" s="260">
        <f>W249*H249</f>
        <v>0</v>
      </c>
      <c r="Y249" s="42"/>
      <c r="Z249" s="42"/>
      <c r="AA249" s="42"/>
      <c r="AB249" s="42"/>
      <c r="AC249" s="42"/>
      <c r="AD249" s="42"/>
      <c r="AE249" s="42"/>
      <c r="AR249" s="261" t="s">
        <v>162</v>
      </c>
      <c r="AT249" s="261" t="s">
        <v>157</v>
      </c>
      <c r="AU249" s="261" t="s">
        <v>89</v>
      </c>
      <c r="AY249" s="17" t="s">
        <v>154</v>
      </c>
      <c r="BE249" s="148">
        <f>IF(O249="základní",K249,0)</f>
        <v>0</v>
      </c>
      <c r="BF249" s="148">
        <f>IF(O249="snížená",K249,0)</f>
        <v>0</v>
      </c>
      <c r="BG249" s="148">
        <f>IF(O249="zákl. přenesená",K249,0)</f>
        <v>0</v>
      </c>
      <c r="BH249" s="148">
        <f>IF(O249="sníž. přenesená",K249,0)</f>
        <v>0</v>
      </c>
      <c r="BI249" s="148">
        <f>IF(O249="nulová",K249,0)</f>
        <v>0</v>
      </c>
      <c r="BJ249" s="17" t="s">
        <v>87</v>
      </c>
      <c r="BK249" s="148">
        <f>ROUND(P249*H249,2)</f>
        <v>0</v>
      </c>
      <c r="BL249" s="17" t="s">
        <v>162</v>
      </c>
      <c r="BM249" s="261" t="s">
        <v>333</v>
      </c>
    </row>
    <row r="250" s="2" customFormat="1">
      <c r="A250" s="42"/>
      <c r="B250" s="43"/>
      <c r="C250" s="44"/>
      <c r="D250" s="262" t="s">
        <v>164</v>
      </c>
      <c r="E250" s="44"/>
      <c r="F250" s="263" t="s">
        <v>334</v>
      </c>
      <c r="G250" s="44"/>
      <c r="H250" s="44"/>
      <c r="I250" s="217"/>
      <c r="J250" s="217"/>
      <c r="K250" s="44"/>
      <c r="L250" s="44"/>
      <c r="M250" s="45"/>
      <c r="N250" s="264"/>
      <c r="O250" s="265"/>
      <c r="P250" s="95"/>
      <c r="Q250" s="95"/>
      <c r="R250" s="95"/>
      <c r="S250" s="95"/>
      <c r="T250" s="95"/>
      <c r="U250" s="95"/>
      <c r="V250" s="95"/>
      <c r="W250" s="95"/>
      <c r="X250" s="96"/>
      <c r="Y250" s="42"/>
      <c r="Z250" s="42"/>
      <c r="AA250" s="42"/>
      <c r="AB250" s="42"/>
      <c r="AC250" s="42"/>
      <c r="AD250" s="42"/>
      <c r="AE250" s="42"/>
      <c r="AT250" s="17" t="s">
        <v>164</v>
      </c>
      <c r="AU250" s="17" t="s">
        <v>89</v>
      </c>
    </row>
    <row r="251" s="2" customFormat="1">
      <c r="A251" s="42"/>
      <c r="B251" s="43"/>
      <c r="C251" s="44"/>
      <c r="D251" s="266" t="s">
        <v>166</v>
      </c>
      <c r="E251" s="44"/>
      <c r="F251" s="267" t="s">
        <v>335</v>
      </c>
      <c r="G251" s="44"/>
      <c r="H251" s="44"/>
      <c r="I251" s="217"/>
      <c r="J251" s="217"/>
      <c r="K251" s="44"/>
      <c r="L251" s="44"/>
      <c r="M251" s="45"/>
      <c r="N251" s="264"/>
      <c r="O251" s="265"/>
      <c r="P251" s="95"/>
      <c r="Q251" s="95"/>
      <c r="R251" s="95"/>
      <c r="S251" s="95"/>
      <c r="T251" s="95"/>
      <c r="U251" s="95"/>
      <c r="V251" s="95"/>
      <c r="W251" s="95"/>
      <c r="X251" s="96"/>
      <c r="Y251" s="42"/>
      <c r="Z251" s="42"/>
      <c r="AA251" s="42"/>
      <c r="AB251" s="42"/>
      <c r="AC251" s="42"/>
      <c r="AD251" s="42"/>
      <c r="AE251" s="42"/>
      <c r="AT251" s="17" t="s">
        <v>166</v>
      </c>
      <c r="AU251" s="17" t="s">
        <v>89</v>
      </c>
    </row>
    <row r="252" s="14" customFormat="1">
      <c r="A252" s="14"/>
      <c r="B252" s="293"/>
      <c r="C252" s="294"/>
      <c r="D252" s="262" t="s">
        <v>173</v>
      </c>
      <c r="E252" s="295" t="s">
        <v>1</v>
      </c>
      <c r="F252" s="296" t="s">
        <v>336</v>
      </c>
      <c r="G252" s="294"/>
      <c r="H252" s="295" t="s">
        <v>1</v>
      </c>
      <c r="I252" s="297"/>
      <c r="J252" s="297"/>
      <c r="K252" s="294"/>
      <c r="L252" s="294"/>
      <c r="M252" s="298"/>
      <c r="N252" s="299"/>
      <c r="O252" s="300"/>
      <c r="P252" s="300"/>
      <c r="Q252" s="300"/>
      <c r="R252" s="300"/>
      <c r="S252" s="300"/>
      <c r="T252" s="300"/>
      <c r="U252" s="300"/>
      <c r="V252" s="300"/>
      <c r="W252" s="300"/>
      <c r="X252" s="301"/>
      <c r="Y252" s="14"/>
      <c r="Z252" s="14"/>
      <c r="AA252" s="14"/>
      <c r="AB252" s="14"/>
      <c r="AC252" s="14"/>
      <c r="AD252" s="14"/>
      <c r="AE252" s="14"/>
      <c r="AT252" s="302" t="s">
        <v>173</v>
      </c>
      <c r="AU252" s="302" t="s">
        <v>89</v>
      </c>
      <c r="AV252" s="14" t="s">
        <v>87</v>
      </c>
      <c r="AW252" s="14" t="s">
        <v>5</v>
      </c>
      <c r="AX252" s="14" t="s">
        <v>79</v>
      </c>
      <c r="AY252" s="302" t="s">
        <v>154</v>
      </c>
    </row>
    <row r="253" s="13" customFormat="1">
      <c r="A253" s="13"/>
      <c r="B253" s="278"/>
      <c r="C253" s="279"/>
      <c r="D253" s="262" t="s">
        <v>173</v>
      </c>
      <c r="E253" s="280" t="s">
        <v>1</v>
      </c>
      <c r="F253" s="281" t="s">
        <v>337</v>
      </c>
      <c r="G253" s="279"/>
      <c r="H253" s="282">
        <v>1020.384</v>
      </c>
      <c r="I253" s="283"/>
      <c r="J253" s="283"/>
      <c r="K253" s="279"/>
      <c r="L253" s="279"/>
      <c r="M253" s="284"/>
      <c r="N253" s="285"/>
      <c r="O253" s="286"/>
      <c r="P253" s="286"/>
      <c r="Q253" s="286"/>
      <c r="R253" s="286"/>
      <c r="S253" s="286"/>
      <c r="T253" s="286"/>
      <c r="U253" s="286"/>
      <c r="V253" s="286"/>
      <c r="W253" s="286"/>
      <c r="X253" s="287"/>
      <c r="Y253" s="13"/>
      <c r="Z253" s="13"/>
      <c r="AA253" s="13"/>
      <c r="AB253" s="13"/>
      <c r="AC253" s="13"/>
      <c r="AD253" s="13"/>
      <c r="AE253" s="13"/>
      <c r="AT253" s="288" t="s">
        <v>173</v>
      </c>
      <c r="AU253" s="288" t="s">
        <v>89</v>
      </c>
      <c r="AV253" s="13" t="s">
        <v>89</v>
      </c>
      <c r="AW253" s="13" t="s">
        <v>5</v>
      </c>
      <c r="AX253" s="13" t="s">
        <v>79</v>
      </c>
      <c r="AY253" s="288" t="s">
        <v>154</v>
      </c>
    </row>
    <row r="254" s="13" customFormat="1">
      <c r="A254" s="13"/>
      <c r="B254" s="278"/>
      <c r="C254" s="279"/>
      <c r="D254" s="262" t="s">
        <v>173</v>
      </c>
      <c r="E254" s="280" t="s">
        <v>1</v>
      </c>
      <c r="F254" s="281" t="s">
        <v>338</v>
      </c>
      <c r="G254" s="279"/>
      <c r="H254" s="282">
        <v>1012</v>
      </c>
      <c r="I254" s="283"/>
      <c r="J254" s="283"/>
      <c r="K254" s="279"/>
      <c r="L254" s="279"/>
      <c r="M254" s="284"/>
      <c r="N254" s="285"/>
      <c r="O254" s="286"/>
      <c r="P254" s="286"/>
      <c r="Q254" s="286"/>
      <c r="R254" s="286"/>
      <c r="S254" s="286"/>
      <c r="T254" s="286"/>
      <c r="U254" s="286"/>
      <c r="V254" s="286"/>
      <c r="W254" s="286"/>
      <c r="X254" s="287"/>
      <c r="Y254" s="13"/>
      <c r="Z254" s="13"/>
      <c r="AA254" s="13"/>
      <c r="AB254" s="13"/>
      <c r="AC254" s="13"/>
      <c r="AD254" s="13"/>
      <c r="AE254" s="13"/>
      <c r="AT254" s="288" t="s">
        <v>173</v>
      </c>
      <c r="AU254" s="288" t="s">
        <v>89</v>
      </c>
      <c r="AV254" s="13" t="s">
        <v>89</v>
      </c>
      <c r="AW254" s="13" t="s">
        <v>5</v>
      </c>
      <c r="AX254" s="13" t="s">
        <v>79</v>
      </c>
      <c r="AY254" s="288" t="s">
        <v>154</v>
      </c>
    </row>
    <row r="255" s="15" customFormat="1">
      <c r="A255" s="15"/>
      <c r="B255" s="303"/>
      <c r="C255" s="304"/>
      <c r="D255" s="262" t="s">
        <v>173</v>
      </c>
      <c r="E255" s="305" t="s">
        <v>1</v>
      </c>
      <c r="F255" s="306" t="s">
        <v>200</v>
      </c>
      <c r="G255" s="304"/>
      <c r="H255" s="307">
        <v>2032.384</v>
      </c>
      <c r="I255" s="308"/>
      <c r="J255" s="308"/>
      <c r="K255" s="304"/>
      <c r="L255" s="304"/>
      <c r="M255" s="309"/>
      <c r="N255" s="310"/>
      <c r="O255" s="311"/>
      <c r="P255" s="311"/>
      <c r="Q255" s="311"/>
      <c r="R255" s="311"/>
      <c r="S255" s="311"/>
      <c r="T255" s="311"/>
      <c r="U255" s="311"/>
      <c r="V255" s="311"/>
      <c r="W255" s="311"/>
      <c r="X255" s="312"/>
      <c r="Y255" s="15"/>
      <c r="Z255" s="15"/>
      <c r="AA255" s="15"/>
      <c r="AB255" s="15"/>
      <c r="AC255" s="15"/>
      <c r="AD255" s="15"/>
      <c r="AE255" s="15"/>
      <c r="AT255" s="313" t="s">
        <v>173</v>
      </c>
      <c r="AU255" s="313" t="s">
        <v>89</v>
      </c>
      <c r="AV255" s="15" t="s">
        <v>162</v>
      </c>
      <c r="AW255" s="15" t="s">
        <v>5</v>
      </c>
      <c r="AX255" s="15" t="s">
        <v>87</v>
      </c>
      <c r="AY255" s="313" t="s">
        <v>154</v>
      </c>
    </row>
    <row r="256" s="2" customFormat="1" ht="24.15" customHeight="1">
      <c r="A256" s="42"/>
      <c r="B256" s="43"/>
      <c r="C256" s="249" t="s">
        <v>339</v>
      </c>
      <c r="D256" s="249" t="s">
        <v>157</v>
      </c>
      <c r="E256" s="250" t="s">
        <v>340</v>
      </c>
      <c r="F256" s="251" t="s">
        <v>341</v>
      </c>
      <c r="G256" s="252" t="s">
        <v>193</v>
      </c>
      <c r="H256" s="253">
        <v>322</v>
      </c>
      <c r="I256" s="254"/>
      <c r="J256" s="254"/>
      <c r="K256" s="255">
        <f>ROUND(P256*H256,2)</f>
        <v>0</v>
      </c>
      <c r="L256" s="251" t="s">
        <v>161</v>
      </c>
      <c r="M256" s="45"/>
      <c r="N256" s="256" t="s">
        <v>1</v>
      </c>
      <c r="O256" s="257" t="s">
        <v>42</v>
      </c>
      <c r="P256" s="258">
        <f>I256+J256</f>
        <v>0</v>
      </c>
      <c r="Q256" s="258">
        <f>ROUND(I256*H256,2)</f>
        <v>0</v>
      </c>
      <c r="R256" s="258">
        <f>ROUND(J256*H256,2)</f>
        <v>0</v>
      </c>
      <c r="S256" s="95"/>
      <c r="T256" s="259">
        <f>S256*H256</f>
        <v>0</v>
      </c>
      <c r="U256" s="259">
        <v>0</v>
      </c>
      <c r="V256" s="259">
        <f>U256*H256</f>
        <v>0</v>
      </c>
      <c r="W256" s="259">
        <v>0</v>
      </c>
      <c r="X256" s="260">
        <f>W256*H256</f>
        <v>0</v>
      </c>
      <c r="Y256" s="42"/>
      <c r="Z256" s="42"/>
      <c r="AA256" s="42"/>
      <c r="AB256" s="42"/>
      <c r="AC256" s="42"/>
      <c r="AD256" s="42"/>
      <c r="AE256" s="42"/>
      <c r="AR256" s="261" t="s">
        <v>162</v>
      </c>
      <c r="AT256" s="261" t="s">
        <v>157</v>
      </c>
      <c r="AU256" s="261" t="s">
        <v>89</v>
      </c>
      <c r="AY256" s="17" t="s">
        <v>154</v>
      </c>
      <c r="BE256" s="148">
        <f>IF(O256="základní",K256,0)</f>
        <v>0</v>
      </c>
      <c r="BF256" s="148">
        <f>IF(O256="snížená",K256,0)</f>
        <v>0</v>
      </c>
      <c r="BG256" s="148">
        <f>IF(O256="zákl. přenesená",K256,0)</f>
        <v>0</v>
      </c>
      <c r="BH256" s="148">
        <f>IF(O256="sníž. přenesená",K256,0)</f>
        <v>0</v>
      </c>
      <c r="BI256" s="148">
        <f>IF(O256="nulová",K256,0)</f>
        <v>0</v>
      </c>
      <c r="BJ256" s="17" t="s">
        <v>87</v>
      </c>
      <c r="BK256" s="148">
        <f>ROUND(P256*H256,2)</f>
        <v>0</v>
      </c>
      <c r="BL256" s="17" t="s">
        <v>162</v>
      </c>
      <c r="BM256" s="261" t="s">
        <v>342</v>
      </c>
    </row>
    <row r="257" s="2" customFormat="1">
      <c r="A257" s="42"/>
      <c r="B257" s="43"/>
      <c r="C257" s="44"/>
      <c r="D257" s="262" t="s">
        <v>164</v>
      </c>
      <c r="E257" s="44"/>
      <c r="F257" s="263" t="s">
        <v>343</v>
      </c>
      <c r="G257" s="44"/>
      <c r="H257" s="44"/>
      <c r="I257" s="217"/>
      <c r="J257" s="217"/>
      <c r="K257" s="44"/>
      <c r="L257" s="44"/>
      <c r="M257" s="45"/>
      <c r="N257" s="264"/>
      <c r="O257" s="265"/>
      <c r="P257" s="95"/>
      <c r="Q257" s="95"/>
      <c r="R257" s="95"/>
      <c r="S257" s="95"/>
      <c r="T257" s="95"/>
      <c r="U257" s="95"/>
      <c r="V257" s="95"/>
      <c r="W257" s="95"/>
      <c r="X257" s="96"/>
      <c r="Y257" s="42"/>
      <c r="Z257" s="42"/>
      <c r="AA257" s="42"/>
      <c r="AB257" s="42"/>
      <c r="AC257" s="42"/>
      <c r="AD257" s="42"/>
      <c r="AE257" s="42"/>
      <c r="AT257" s="17" t="s">
        <v>164</v>
      </c>
      <c r="AU257" s="17" t="s">
        <v>89</v>
      </c>
    </row>
    <row r="258" s="2" customFormat="1">
      <c r="A258" s="42"/>
      <c r="B258" s="43"/>
      <c r="C258" s="44"/>
      <c r="D258" s="266" t="s">
        <v>166</v>
      </c>
      <c r="E258" s="44"/>
      <c r="F258" s="267" t="s">
        <v>344</v>
      </c>
      <c r="G258" s="44"/>
      <c r="H258" s="44"/>
      <c r="I258" s="217"/>
      <c r="J258" s="217"/>
      <c r="K258" s="44"/>
      <c r="L258" s="44"/>
      <c r="M258" s="45"/>
      <c r="N258" s="264"/>
      <c r="O258" s="265"/>
      <c r="P258" s="95"/>
      <c r="Q258" s="95"/>
      <c r="R258" s="95"/>
      <c r="S258" s="95"/>
      <c r="T258" s="95"/>
      <c r="U258" s="95"/>
      <c r="V258" s="95"/>
      <c r="W258" s="95"/>
      <c r="X258" s="96"/>
      <c r="Y258" s="42"/>
      <c r="Z258" s="42"/>
      <c r="AA258" s="42"/>
      <c r="AB258" s="42"/>
      <c r="AC258" s="42"/>
      <c r="AD258" s="42"/>
      <c r="AE258" s="42"/>
      <c r="AT258" s="17" t="s">
        <v>166</v>
      </c>
      <c r="AU258" s="17" t="s">
        <v>89</v>
      </c>
    </row>
    <row r="259" s="13" customFormat="1">
      <c r="A259" s="13"/>
      <c r="B259" s="278"/>
      <c r="C259" s="279"/>
      <c r="D259" s="262" t="s">
        <v>173</v>
      </c>
      <c r="E259" s="280" t="s">
        <v>1</v>
      </c>
      <c r="F259" s="281" t="s">
        <v>314</v>
      </c>
      <c r="G259" s="279"/>
      <c r="H259" s="282">
        <v>322</v>
      </c>
      <c r="I259" s="283"/>
      <c r="J259" s="283"/>
      <c r="K259" s="279"/>
      <c r="L259" s="279"/>
      <c r="M259" s="284"/>
      <c r="N259" s="285"/>
      <c r="O259" s="286"/>
      <c r="P259" s="286"/>
      <c r="Q259" s="286"/>
      <c r="R259" s="286"/>
      <c r="S259" s="286"/>
      <c r="T259" s="286"/>
      <c r="U259" s="286"/>
      <c r="V259" s="286"/>
      <c r="W259" s="286"/>
      <c r="X259" s="287"/>
      <c r="Y259" s="13"/>
      <c r="Z259" s="13"/>
      <c r="AA259" s="13"/>
      <c r="AB259" s="13"/>
      <c r="AC259" s="13"/>
      <c r="AD259" s="13"/>
      <c r="AE259" s="13"/>
      <c r="AT259" s="288" t="s">
        <v>173</v>
      </c>
      <c r="AU259" s="288" t="s">
        <v>89</v>
      </c>
      <c r="AV259" s="13" t="s">
        <v>89</v>
      </c>
      <c r="AW259" s="13" t="s">
        <v>5</v>
      </c>
      <c r="AX259" s="13" t="s">
        <v>87</v>
      </c>
      <c r="AY259" s="288" t="s">
        <v>154</v>
      </c>
    </row>
    <row r="260" s="2" customFormat="1" ht="33" customHeight="1">
      <c r="A260" s="42"/>
      <c r="B260" s="43"/>
      <c r="C260" s="249" t="s">
        <v>345</v>
      </c>
      <c r="D260" s="249" t="s">
        <v>157</v>
      </c>
      <c r="E260" s="250" t="s">
        <v>346</v>
      </c>
      <c r="F260" s="251" t="s">
        <v>347</v>
      </c>
      <c r="G260" s="252" t="s">
        <v>193</v>
      </c>
      <c r="H260" s="253">
        <v>720.33199999999999</v>
      </c>
      <c r="I260" s="254"/>
      <c r="J260" s="254"/>
      <c r="K260" s="255">
        <f>ROUND(P260*H260,2)</f>
        <v>0</v>
      </c>
      <c r="L260" s="251" t="s">
        <v>161</v>
      </c>
      <c r="M260" s="45"/>
      <c r="N260" s="256" t="s">
        <v>1</v>
      </c>
      <c r="O260" s="257" t="s">
        <v>42</v>
      </c>
      <c r="P260" s="258">
        <f>I260+J260</f>
        <v>0</v>
      </c>
      <c r="Q260" s="258">
        <f>ROUND(I260*H260,2)</f>
        <v>0</v>
      </c>
      <c r="R260" s="258">
        <f>ROUND(J260*H260,2)</f>
        <v>0</v>
      </c>
      <c r="S260" s="95"/>
      <c r="T260" s="259">
        <f>S260*H260</f>
        <v>0</v>
      </c>
      <c r="U260" s="259">
        <v>0</v>
      </c>
      <c r="V260" s="259">
        <f>U260*H260</f>
        <v>0</v>
      </c>
      <c r="W260" s="259">
        <v>0</v>
      </c>
      <c r="X260" s="260">
        <f>W260*H260</f>
        <v>0</v>
      </c>
      <c r="Y260" s="42"/>
      <c r="Z260" s="42"/>
      <c r="AA260" s="42"/>
      <c r="AB260" s="42"/>
      <c r="AC260" s="42"/>
      <c r="AD260" s="42"/>
      <c r="AE260" s="42"/>
      <c r="AR260" s="261" t="s">
        <v>162</v>
      </c>
      <c r="AT260" s="261" t="s">
        <v>157</v>
      </c>
      <c r="AU260" s="261" t="s">
        <v>89</v>
      </c>
      <c r="AY260" s="17" t="s">
        <v>154</v>
      </c>
      <c r="BE260" s="148">
        <f>IF(O260="základní",K260,0)</f>
        <v>0</v>
      </c>
      <c r="BF260" s="148">
        <f>IF(O260="snížená",K260,0)</f>
        <v>0</v>
      </c>
      <c r="BG260" s="148">
        <f>IF(O260="zákl. přenesená",K260,0)</f>
        <v>0</v>
      </c>
      <c r="BH260" s="148">
        <f>IF(O260="sníž. přenesená",K260,0)</f>
        <v>0</v>
      </c>
      <c r="BI260" s="148">
        <f>IF(O260="nulová",K260,0)</f>
        <v>0</v>
      </c>
      <c r="BJ260" s="17" t="s">
        <v>87</v>
      </c>
      <c r="BK260" s="148">
        <f>ROUND(P260*H260,2)</f>
        <v>0</v>
      </c>
      <c r="BL260" s="17" t="s">
        <v>162</v>
      </c>
      <c r="BM260" s="261" t="s">
        <v>348</v>
      </c>
    </row>
    <row r="261" s="2" customFormat="1">
      <c r="A261" s="42"/>
      <c r="B261" s="43"/>
      <c r="C261" s="44"/>
      <c r="D261" s="262" t="s">
        <v>164</v>
      </c>
      <c r="E261" s="44"/>
      <c r="F261" s="263" t="s">
        <v>349</v>
      </c>
      <c r="G261" s="44"/>
      <c r="H261" s="44"/>
      <c r="I261" s="217"/>
      <c r="J261" s="217"/>
      <c r="K261" s="44"/>
      <c r="L261" s="44"/>
      <c r="M261" s="45"/>
      <c r="N261" s="264"/>
      <c r="O261" s="265"/>
      <c r="P261" s="95"/>
      <c r="Q261" s="95"/>
      <c r="R261" s="95"/>
      <c r="S261" s="95"/>
      <c r="T261" s="95"/>
      <c r="U261" s="95"/>
      <c r="V261" s="95"/>
      <c r="W261" s="95"/>
      <c r="X261" s="96"/>
      <c r="Y261" s="42"/>
      <c r="Z261" s="42"/>
      <c r="AA261" s="42"/>
      <c r="AB261" s="42"/>
      <c r="AC261" s="42"/>
      <c r="AD261" s="42"/>
      <c r="AE261" s="42"/>
      <c r="AT261" s="17" t="s">
        <v>164</v>
      </c>
      <c r="AU261" s="17" t="s">
        <v>89</v>
      </c>
    </row>
    <row r="262" s="2" customFormat="1">
      <c r="A262" s="42"/>
      <c r="B262" s="43"/>
      <c r="C262" s="44"/>
      <c r="D262" s="266" t="s">
        <v>166</v>
      </c>
      <c r="E262" s="44"/>
      <c r="F262" s="267" t="s">
        <v>350</v>
      </c>
      <c r="G262" s="44"/>
      <c r="H262" s="44"/>
      <c r="I262" s="217"/>
      <c r="J262" s="217"/>
      <c r="K262" s="44"/>
      <c r="L262" s="44"/>
      <c r="M262" s="45"/>
      <c r="N262" s="264"/>
      <c r="O262" s="265"/>
      <c r="P262" s="95"/>
      <c r="Q262" s="95"/>
      <c r="R262" s="95"/>
      <c r="S262" s="95"/>
      <c r="T262" s="95"/>
      <c r="U262" s="95"/>
      <c r="V262" s="95"/>
      <c r="W262" s="95"/>
      <c r="X262" s="96"/>
      <c r="Y262" s="42"/>
      <c r="Z262" s="42"/>
      <c r="AA262" s="42"/>
      <c r="AB262" s="42"/>
      <c r="AC262" s="42"/>
      <c r="AD262" s="42"/>
      <c r="AE262" s="42"/>
      <c r="AT262" s="17" t="s">
        <v>166</v>
      </c>
      <c r="AU262" s="17" t="s">
        <v>89</v>
      </c>
    </row>
    <row r="263" s="14" customFormat="1">
      <c r="A263" s="14"/>
      <c r="B263" s="293"/>
      <c r="C263" s="294"/>
      <c r="D263" s="262" t="s">
        <v>173</v>
      </c>
      <c r="E263" s="295" t="s">
        <v>1</v>
      </c>
      <c r="F263" s="296" t="s">
        <v>351</v>
      </c>
      <c r="G263" s="294"/>
      <c r="H263" s="295" t="s">
        <v>1</v>
      </c>
      <c r="I263" s="297"/>
      <c r="J263" s="297"/>
      <c r="K263" s="294"/>
      <c r="L263" s="294"/>
      <c r="M263" s="298"/>
      <c r="N263" s="299"/>
      <c r="O263" s="300"/>
      <c r="P263" s="300"/>
      <c r="Q263" s="300"/>
      <c r="R263" s="300"/>
      <c r="S263" s="300"/>
      <c r="T263" s="300"/>
      <c r="U263" s="300"/>
      <c r="V263" s="300"/>
      <c r="W263" s="300"/>
      <c r="X263" s="301"/>
      <c r="Y263" s="14"/>
      <c r="Z263" s="14"/>
      <c r="AA263" s="14"/>
      <c r="AB263" s="14"/>
      <c r="AC263" s="14"/>
      <c r="AD263" s="14"/>
      <c r="AE263" s="14"/>
      <c r="AT263" s="302" t="s">
        <v>173</v>
      </c>
      <c r="AU263" s="302" t="s">
        <v>89</v>
      </c>
      <c r="AV263" s="14" t="s">
        <v>87</v>
      </c>
      <c r="AW263" s="14" t="s">
        <v>5</v>
      </c>
      <c r="AX263" s="14" t="s">
        <v>79</v>
      </c>
      <c r="AY263" s="302" t="s">
        <v>154</v>
      </c>
    </row>
    <row r="264" s="13" customFormat="1">
      <c r="A264" s="13"/>
      <c r="B264" s="278"/>
      <c r="C264" s="279"/>
      <c r="D264" s="262" t="s">
        <v>173</v>
      </c>
      <c r="E264" s="280" t="s">
        <v>1</v>
      </c>
      <c r="F264" s="281" t="s">
        <v>198</v>
      </c>
      <c r="G264" s="279"/>
      <c r="H264" s="282">
        <v>410</v>
      </c>
      <c r="I264" s="283"/>
      <c r="J264" s="283"/>
      <c r="K264" s="279"/>
      <c r="L264" s="279"/>
      <c r="M264" s="284"/>
      <c r="N264" s="285"/>
      <c r="O264" s="286"/>
      <c r="P264" s="286"/>
      <c r="Q264" s="286"/>
      <c r="R264" s="286"/>
      <c r="S264" s="286"/>
      <c r="T264" s="286"/>
      <c r="U264" s="286"/>
      <c r="V264" s="286"/>
      <c r="W264" s="286"/>
      <c r="X264" s="287"/>
      <c r="Y264" s="13"/>
      <c r="Z264" s="13"/>
      <c r="AA264" s="13"/>
      <c r="AB264" s="13"/>
      <c r="AC264" s="13"/>
      <c r="AD264" s="13"/>
      <c r="AE264" s="13"/>
      <c r="AT264" s="288" t="s">
        <v>173</v>
      </c>
      <c r="AU264" s="288" t="s">
        <v>89</v>
      </c>
      <c r="AV264" s="13" t="s">
        <v>89</v>
      </c>
      <c r="AW264" s="13" t="s">
        <v>5</v>
      </c>
      <c r="AX264" s="13" t="s">
        <v>79</v>
      </c>
      <c r="AY264" s="288" t="s">
        <v>154</v>
      </c>
    </row>
    <row r="265" s="13" customFormat="1">
      <c r="A265" s="13"/>
      <c r="B265" s="278"/>
      <c r="C265" s="279"/>
      <c r="D265" s="262" t="s">
        <v>173</v>
      </c>
      <c r="E265" s="280" t="s">
        <v>1</v>
      </c>
      <c r="F265" s="281" t="s">
        <v>227</v>
      </c>
      <c r="G265" s="279"/>
      <c r="H265" s="282">
        <v>34.399999999999999</v>
      </c>
      <c r="I265" s="283"/>
      <c r="J265" s="283"/>
      <c r="K265" s="279"/>
      <c r="L265" s="279"/>
      <c r="M265" s="284"/>
      <c r="N265" s="285"/>
      <c r="O265" s="286"/>
      <c r="P265" s="286"/>
      <c r="Q265" s="286"/>
      <c r="R265" s="286"/>
      <c r="S265" s="286"/>
      <c r="T265" s="286"/>
      <c r="U265" s="286"/>
      <c r="V265" s="286"/>
      <c r="W265" s="286"/>
      <c r="X265" s="287"/>
      <c r="Y265" s="13"/>
      <c r="Z265" s="13"/>
      <c r="AA265" s="13"/>
      <c r="AB265" s="13"/>
      <c r="AC265" s="13"/>
      <c r="AD265" s="13"/>
      <c r="AE265" s="13"/>
      <c r="AT265" s="288" t="s">
        <v>173</v>
      </c>
      <c r="AU265" s="288" t="s">
        <v>89</v>
      </c>
      <c r="AV265" s="13" t="s">
        <v>89</v>
      </c>
      <c r="AW265" s="13" t="s">
        <v>5</v>
      </c>
      <c r="AX265" s="13" t="s">
        <v>79</v>
      </c>
      <c r="AY265" s="288" t="s">
        <v>154</v>
      </c>
    </row>
    <row r="266" s="13" customFormat="1">
      <c r="A266" s="13"/>
      <c r="B266" s="278"/>
      <c r="C266" s="279"/>
      <c r="D266" s="262" t="s">
        <v>173</v>
      </c>
      <c r="E266" s="280" t="s">
        <v>1</v>
      </c>
      <c r="F266" s="281" t="s">
        <v>306</v>
      </c>
      <c r="G266" s="279"/>
      <c r="H266" s="282">
        <v>-26.408000000000001</v>
      </c>
      <c r="I266" s="283"/>
      <c r="J266" s="283"/>
      <c r="K266" s="279"/>
      <c r="L266" s="279"/>
      <c r="M266" s="284"/>
      <c r="N266" s="285"/>
      <c r="O266" s="286"/>
      <c r="P266" s="286"/>
      <c r="Q266" s="286"/>
      <c r="R266" s="286"/>
      <c r="S266" s="286"/>
      <c r="T266" s="286"/>
      <c r="U266" s="286"/>
      <c r="V266" s="286"/>
      <c r="W266" s="286"/>
      <c r="X266" s="287"/>
      <c r="Y266" s="13"/>
      <c r="Z266" s="13"/>
      <c r="AA266" s="13"/>
      <c r="AB266" s="13"/>
      <c r="AC266" s="13"/>
      <c r="AD266" s="13"/>
      <c r="AE266" s="13"/>
      <c r="AT266" s="288" t="s">
        <v>173</v>
      </c>
      <c r="AU266" s="288" t="s">
        <v>89</v>
      </c>
      <c r="AV266" s="13" t="s">
        <v>89</v>
      </c>
      <c r="AW266" s="13" t="s">
        <v>5</v>
      </c>
      <c r="AX266" s="13" t="s">
        <v>79</v>
      </c>
      <c r="AY266" s="288" t="s">
        <v>154</v>
      </c>
    </row>
    <row r="267" s="13" customFormat="1">
      <c r="A267" s="13"/>
      <c r="B267" s="278"/>
      <c r="C267" s="279"/>
      <c r="D267" s="262" t="s">
        <v>173</v>
      </c>
      <c r="E267" s="280" t="s">
        <v>1</v>
      </c>
      <c r="F267" s="281" t="s">
        <v>228</v>
      </c>
      <c r="G267" s="279"/>
      <c r="H267" s="282">
        <v>61.460000000000001</v>
      </c>
      <c r="I267" s="283"/>
      <c r="J267" s="283"/>
      <c r="K267" s="279"/>
      <c r="L267" s="279"/>
      <c r="M267" s="284"/>
      <c r="N267" s="285"/>
      <c r="O267" s="286"/>
      <c r="P267" s="286"/>
      <c r="Q267" s="286"/>
      <c r="R267" s="286"/>
      <c r="S267" s="286"/>
      <c r="T267" s="286"/>
      <c r="U267" s="286"/>
      <c r="V267" s="286"/>
      <c r="W267" s="286"/>
      <c r="X267" s="287"/>
      <c r="Y267" s="13"/>
      <c r="Z267" s="13"/>
      <c r="AA267" s="13"/>
      <c r="AB267" s="13"/>
      <c r="AC267" s="13"/>
      <c r="AD267" s="13"/>
      <c r="AE267" s="13"/>
      <c r="AT267" s="288" t="s">
        <v>173</v>
      </c>
      <c r="AU267" s="288" t="s">
        <v>89</v>
      </c>
      <c r="AV267" s="13" t="s">
        <v>89</v>
      </c>
      <c r="AW267" s="13" t="s">
        <v>5</v>
      </c>
      <c r="AX267" s="13" t="s">
        <v>79</v>
      </c>
      <c r="AY267" s="288" t="s">
        <v>154</v>
      </c>
    </row>
    <row r="268" s="14" customFormat="1">
      <c r="A268" s="14"/>
      <c r="B268" s="293"/>
      <c r="C268" s="294"/>
      <c r="D268" s="262" t="s">
        <v>173</v>
      </c>
      <c r="E268" s="295" t="s">
        <v>1</v>
      </c>
      <c r="F268" s="296" t="s">
        <v>213</v>
      </c>
      <c r="G268" s="294"/>
      <c r="H268" s="295" t="s">
        <v>1</v>
      </c>
      <c r="I268" s="297"/>
      <c r="J268" s="297"/>
      <c r="K268" s="294"/>
      <c r="L268" s="294"/>
      <c r="M268" s="298"/>
      <c r="N268" s="299"/>
      <c r="O268" s="300"/>
      <c r="P268" s="300"/>
      <c r="Q268" s="300"/>
      <c r="R268" s="300"/>
      <c r="S268" s="300"/>
      <c r="T268" s="300"/>
      <c r="U268" s="300"/>
      <c r="V268" s="300"/>
      <c r="W268" s="300"/>
      <c r="X268" s="301"/>
      <c r="Y268" s="14"/>
      <c r="Z268" s="14"/>
      <c r="AA268" s="14"/>
      <c r="AB268" s="14"/>
      <c r="AC268" s="14"/>
      <c r="AD268" s="14"/>
      <c r="AE268" s="14"/>
      <c r="AT268" s="302" t="s">
        <v>173</v>
      </c>
      <c r="AU268" s="302" t="s">
        <v>89</v>
      </c>
      <c r="AV268" s="14" t="s">
        <v>87</v>
      </c>
      <c r="AW268" s="14" t="s">
        <v>5</v>
      </c>
      <c r="AX268" s="14" t="s">
        <v>79</v>
      </c>
      <c r="AY268" s="302" t="s">
        <v>154</v>
      </c>
    </row>
    <row r="269" s="13" customFormat="1">
      <c r="A269" s="13"/>
      <c r="B269" s="278"/>
      <c r="C269" s="279"/>
      <c r="D269" s="262" t="s">
        <v>173</v>
      </c>
      <c r="E269" s="280" t="s">
        <v>1</v>
      </c>
      <c r="F269" s="281" t="s">
        <v>229</v>
      </c>
      <c r="G269" s="279"/>
      <c r="H269" s="282">
        <v>41.079999999999998</v>
      </c>
      <c r="I269" s="283"/>
      <c r="J269" s="283"/>
      <c r="K269" s="279"/>
      <c r="L269" s="279"/>
      <c r="M269" s="284"/>
      <c r="N269" s="285"/>
      <c r="O269" s="286"/>
      <c r="P269" s="286"/>
      <c r="Q269" s="286"/>
      <c r="R269" s="286"/>
      <c r="S269" s="286"/>
      <c r="T269" s="286"/>
      <c r="U269" s="286"/>
      <c r="V269" s="286"/>
      <c r="W269" s="286"/>
      <c r="X269" s="287"/>
      <c r="Y269" s="13"/>
      <c r="Z269" s="13"/>
      <c r="AA269" s="13"/>
      <c r="AB269" s="13"/>
      <c r="AC269" s="13"/>
      <c r="AD269" s="13"/>
      <c r="AE269" s="13"/>
      <c r="AT269" s="288" t="s">
        <v>173</v>
      </c>
      <c r="AU269" s="288" t="s">
        <v>89</v>
      </c>
      <c r="AV269" s="13" t="s">
        <v>89</v>
      </c>
      <c r="AW269" s="13" t="s">
        <v>5</v>
      </c>
      <c r="AX269" s="13" t="s">
        <v>79</v>
      </c>
      <c r="AY269" s="288" t="s">
        <v>154</v>
      </c>
    </row>
    <row r="270" s="13" customFormat="1">
      <c r="A270" s="13"/>
      <c r="B270" s="278"/>
      <c r="C270" s="279"/>
      <c r="D270" s="262" t="s">
        <v>173</v>
      </c>
      <c r="E270" s="280" t="s">
        <v>1</v>
      </c>
      <c r="F270" s="281" t="s">
        <v>352</v>
      </c>
      <c r="G270" s="279"/>
      <c r="H270" s="282">
        <v>15.800000000000001</v>
      </c>
      <c r="I270" s="283"/>
      <c r="J270" s="283"/>
      <c r="K270" s="279"/>
      <c r="L270" s="279"/>
      <c r="M270" s="284"/>
      <c r="N270" s="285"/>
      <c r="O270" s="286"/>
      <c r="P270" s="286"/>
      <c r="Q270" s="286"/>
      <c r="R270" s="286"/>
      <c r="S270" s="286"/>
      <c r="T270" s="286"/>
      <c r="U270" s="286"/>
      <c r="V270" s="286"/>
      <c r="W270" s="286"/>
      <c r="X270" s="287"/>
      <c r="Y270" s="13"/>
      <c r="Z270" s="13"/>
      <c r="AA270" s="13"/>
      <c r="AB270" s="13"/>
      <c r="AC270" s="13"/>
      <c r="AD270" s="13"/>
      <c r="AE270" s="13"/>
      <c r="AT270" s="288" t="s">
        <v>173</v>
      </c>
      <c r="AU270" s="288" t="s">
        <v>89</v>
      </c>
      <c r="AV270" s="13" t="s">
        <v>89</v>
      </c>
      <c r="AW270" s="13" t="s">
        <v>5</v>
      </c>
      <c r="AX270" s="13" t="s">
        <v>79</v>
      </c>
      <c r="AY270" s="288" t="s">
        <v>154</v>
      </c>
    </row>
    <row r="271" s="13" customFormat="1">
      <c r="A271" s="13"/>
      <c r="B271" s="278"/>
      <c r="C271" s="279"/>
      <c r="D271" s="262" t="s">
        <v>173</v>
      </c>
      <c r="E271" s="280" t="s">
        <v>1</v>
      </c>
      <c r="F271" s="281" t="s">
        <v>321</v>
      </c>
      <c r="G271" s="279"/>
      <c r="H271" s="282">
        <v>184</v>
      </c>
      <c r="I271" s="283"/>
      <c r="J271" s="283"/>
      <c r="K271" s="279"/>
      <c r="L271" s="279"/>
      <c r="M271" s="284"/>
      <c r="N271" s="285"/>
      <c r="O271" s="286"/>
      <c r="P271" s="286"/>
      <c r="Q271" s="286"/>
      <c r="R271" s="286"/>
      <c r="S271" s="286"/>
      <c r="T271" s="286"/>
      <c r="U271" s="286"/>
      <c r="V271" s="286"/>
      <c r="W271" s="286"/>
      <c r="X271" s="287"/>
      <c r="Y271" s="13"/>
      <c r="Z271" s="13"/>
      <c r="AA271" s="13"/>
      <c r="AB271" s="13"/>
      <c r="AC271" s="13"/>
      <c r="AD271" s="13"/>
      <c r="AE271" s="13"/>
      <c r="AT271" s="288" t="s">
        <v>173</v>
      </c>
      <c r="AU271" s="288" t="s">
        <v>89</v>
      </c>
      <c r="AV271" s="13" t="s">
        <v>89</v>
      </c>
      <c r="AW271" s="13" t="s">
        <v>5</v>
      </c>
      <c r="AX271" s="13" t="s">
        <v>79</v>
      </c>
      <c r="AY271" s="288" t="s">
        <v>154</v>
      </c>
    </row>
    <row r="272" s="15" customFormat="1">
      <c r="A272" s="15"/>
      <c r="B272" s="303"/>
      <c r="C272" s="304"/>
      <c r="D272" s="262" t="s">
        <v>173</v>
      </c>
      <c r="E272" s="305" t="s">
        <v>1</v>
      </c>
      <c r="F272" s="306" t="s">
        <v>200</v>
      </c>
      <c r="G272" s="304"/>
      <c r="H272" s="307">
        <v>720.33199999999999</v>
      </c>
      <c r="I272" s="308"/>
      <c r="J272" s="308"/>
      <c r="K272" s="304"/>
      <c r="L272" s="304"/>
      <c r="M272" s="309"/>
      <c r="N272" s="310"/>
      <c r="O272" s="311"/>
      <c r="P272" s="311"/>
      <c r="Q272" s="311"/>
      <c r="R272" s="311"/>
      <c r="S272" s="311"/>
      <c r="T272" s="311"/>
      <c r="U272" s="311"/>
      <c r="V272" s="311"/>
      <c r="W272" s="311"/>
      <c r="X272" s="312"/>
      <c r="Y272" s="15"/>
      <c r="Z272" s="15"/>
      <c r="AA272" s="15"/>
      <c r="AB272" s="15"/>
      <c r="AC272" s="15"/>
      <c r="AD272" s="15"/>
      <c r="AE272" s="15"/>
      <c r="AT272" s="313" t="s">
        <v>173</v>
      </c>
      <c r="AU272" s="313" t="s">
        <v>89</v>
      </c>
      <c r="AV272" s="15" t="s">
        <v>162</v>
      </c>
      <c r="AW272" s="15" t="s">
        <v>5</v>
      </c>
      <c r="AX272" s="15" t="s">
        <v>87</v>
      </c>
      <c r="AY272" s="313" t="s">
        <v>154</v>
      </c>
    </row>
    <row r="273" s="2" customFormat="1" ht="24.15" customHeight="1">
      <c r="A273" s="42"/>
      <c r="B273" s="43"/>
      <c r="C273" s="249" t="s">
        <v>353</v>
      </c>
      <c r="D273" s="249" t="s">
        <v>157</v>
      </c>
      <c r="E273" s="250" t="s">
        <v>354</v>
      </c>
      <c r="F273" s="251" t="s">
        <v>355</v>
      </c>
      <c r="G273" s="252" t="s">
        <v>193</v>
      </c>
      <c r="H273" s="253">
        <v>322</v>
      </c>
      <c r="I273" s="254"/>
      <c r="J273" s="254"/>
      <c r="K273" s="255">
        <f>ROUND(P273*H273,2)</f>
        <v>0</v>
      </c>
      <c r="L273" s="251" t="s">
        <v>161</v>
      </c>
      <c r="M273" s="45"/>
      <c r="N273" s="256" t="s">
        <v>1</v>
      </c>
      <c r="O273" s="257" t="s">
        <v>42</v>
      </c>
      <c r="P273" s="258">
        <f>I273+J273</f>
        <v>0</v>
      </c>
      <c r="Q273" s="258">
        <f>ROUND(I273*H273,2)</f>
        <v>0</v>
      </c>
      <c r="R273" s="258">
        <f>ROUND(J273*H273,2)</f>
        <v>0</v>
      </c>
      <c r="S273" s="95"/>
      <c r="T273" s="259">
        <f>S273*H273</f>
        <v>0</v>
      </c>
      <c r="U273" s="259">
        <v>0</v>
      </c>
      <c r="V273" s="259">
        <f>U273*H273</f>
        <v>0</v>
      </c>
      <c r="W273" s="259">
        <v>0</v>
      </c>
      <c r="X273" s="260">
        <f>W273*H273</f>
        <v>0</v>
      </c>
      <c r="Y273" s="42"/>
      <c r="Z273" s="42"/>
      <c r="AA273" s="42"/>
      <c r="AB273" s="42"/>
      <c r="AC273" s="42"/>
      <c r="AD273" s="42"/>
      <c r="AE273" s="42"/>
      <c r="AR273" s="261" t="s">
        <v>162</v>
      </c>
      <c r="AT273" s="261" t="s">
        <v>157</v>
      </c>
      <c r="AU273" s="261" t="s">
        <v>89</v>
      </c>
      <c r="AY273" s="17" t="s">
        <v>154</v>
      </c>
      <c r="BE273" s="148">
        <f>IF(O273="základní",K273,0)</f>
        <v>0</v>
      </c>
      <c r="BF273" s="148">
        <f>IF(O273="snížená",K273,0)</f>
        <v>0</v>
      </c>
      <c r="BG273" s="148">
        <f>IF(O273="zákl. přenesená",K273,0)</f>
        <v>0</v>
      </c>
      <c r="BH273" s="148">
        <f>IF(O273="sníž. přenesená",K273,0)</f>
        <v>0</v>
      </c>
      <c r="BI273" s="148">
        <f>IF(O273="nulová",K273,0)</f>
        <v>0</v>
      </c>
      <c r="BJ273" s="17" t="s">
        <v>87</v>
      </c>
      <c r="BK273" s="148">
        <f>ROUND(P273*H273,2)</f>
        <v>0</v>
      </c>
      <c r="BL273" s="17" t="s">
        <v>162</v>
      </c>
      <c r="BM273" s="261" t="s">
        <v>356</v>
      </c>
    </row>
    <row r="274" s="2" customFormat="1">
      <c r="A274" s="42"/>
      <c r="B274" s="43"/>
      <c r="C274" s="44"/>
      <c r="D274" s="262" t="s">
        <v>164</v>
      </c>
      <c r="E274" s="44"/>
      <c r="F274" s="263" t="s">
        <v>357</v>
      </c>
      <c r="G274" s="44"/>
      <c r="H274" s="44"/>
      <c r="I274" s="217"/>
      <c r="J274" s="217"/>
      <c r="K274" s="44"/>
      <c r="L274" s="44"/>
      <c r="M274" s="45"/>
      <c r="N274" s="264"/>
      <c r="O274" s="265"/>
      <c r="P274" s="95"/>
      <c r="Q274" s="95"/>
      <c r="R274" s="95"/>
      <c r="S274" s="95"/>
      <c r="T274" s="95"/>
      <c r="U274" s="95"/>
      <c r="V274" s="95"/>
      <c r="W274" s="95"/>
      <c r="X274" s="96"/>
      <c r="Y274" s="42"/>
      <c r="Z274" s="42"/>
      <c r="AA274" s="42"/>
      <c r="AB274" s="42"/>
      <c r="AC274" s="42"/>
      <c r="AD274" s="42"/>
      <c r="AE274" s="42"/>
      <c r="AT274" s="17" t="s">
        <v>164</v>
      </c>
      <c r="AU274" s="17" t="s">
        <v>89</v>
      </c>
    </row>
    <row r="275" s="2" customFormat="1">
      <c r="A275" s="42"/>
      <c r="B275" s="43"/>
      <c r="C275" s="44"/>
      <c r="D275" s="266" t="s">
        <v>166</v>
      </c>
      <c r="E275" s="44"/>
      <c r="F275" s="267" t="s">
        <v>358</v>
      </c>
      <c r="G275" s="44"/>
      <c r="H275" s="44"/>
      <c r="I275" s="217"/>
      <c r="J275" s="217"/>
      <c r="K275" s="44"/>
      <c r="L275" s="44"/>
      <c r="M275" s="45"/>
      <c r="N275" s="264"/>
      <c r="O275" s="265"/>
      <c r="P275" s="95"/>
      <c r="Q275" s="95"/>
      <c r="R275" s="95"/>
      <c r="S275" s="95"/>
      <c r="T275" s="95"/>
      <c r="U275" s="95"/>
      <c r="V275" s="95"/>
      <c r="W275" s="95"/>
      <c r="X275" s="96"/>
      <c r="Y275" s="42"/>
      <c r="Z275" s="42"/>
      <c r="AA275" s="42"/>
      <c r="AB275" s="42"/>
      <c r="AC275" s="42"/>
      <c r="AD275" s="42"/>
      <c r="AE275" s="42"/>
      <c r="AT275" s="17" t="s">
        <v>166</v>
      </c>
      <c r="AU275" s="17" t="s">
        <v>89</v>
      </c>
    </row>
    <row r="276" s="13" customFormat="1">
      <c r="A276" s="13"/>
      <c r="B276" s="278"/>
      <c r="C276" s="279"/>
      <c r="D276" s="262" t="s">
        <v>173</v>
      </c>
      <c r="E276" s="280" t="s">
        <v>1</v>
      </c>
      <c r="F276" s="281" t="s">
        <v>314</v>
      </c>
      <c r="G276" s="279"/>
      <c r="H276" s="282">
        <v>322</v>
      </c>
      <c r="I276" s="283"/>
      <c r="J276" s="283"/>
      <c r="K276" s="279"/>
      <c r="L276" s="279"/>
      <c r="M276" s="284"/>
      <c r="N276" s="285"/>
      <c r="O276" s="286"/>
      <c r="P276" s="286"/>
      <c r="Q276" s="286"/>
      <c r="R276" s="286"/>
      <c r="S276" s="286"/>
      <c r="T276" s="286"/>
      <c r="U276" s="286"/>
      <c r="V276" s="286"/>
      <c r="W276" s="286"/>
      <c r="X276" s="287"/>
      <c r="Y276" s="13"/>
      <c r="Z276" s="13"/>
      <c r="AA276" s="13"/>
      <c r="AB276" s="13"/>
      <c r="AC276" s="13"/>
      <c r="AD276" s="13"/>
      <c r="AE276" s="13"/>
      <c r="AT276" s="288" t="s">
        <v>173</v>
      </c>
      <c r="AU276" s="288" t="s">
        <v>89</v>
      </c>
      <c r="AV276" s="13" t="s">
        <v>89</v>
      </c>
      <c r="AW276" s="13" t="s">
        <v>5</v>
      </c>
      <c r="AX276" s="13" t="s">
        <v>87</v>
      </c>
      <c r="AY276" s="288" t="s">
        <v>154</v>
      </c>
    </row>
    <row r="277" s="2" customFormat="1" ht="24.15" customHeight="1">
      <c r="A277" s="42"/>
      <c r="B277" s="43"/>
      <c r="C277" s="249" t="s">
        <v>359</v>
      </c>
      <c r="D277" s="249" t="s">
        <v>157</v>
      </c>
      <c r="E277" s="250" t="s">
        <v>360</v>
      </c>
      <c r="F277" s="251" t="s">
        <v>361</v>
      </c>
      <c r="G277" s="252" t="s">
        <v>193</v>
      </c>
      <c r="H277" s="253">
        <v>668.05200000000002</v>
      </c>
      <c r="I277" s="254"/>
      <c r="J277" s="254"/>
      <c r="K277" s="255">
        <f>ROUND(P277*H277,2)</f>
        <v>0</v>
      </c>
      <c r="L277" s="251" t="s">
        <v>161</v>
      </c>
      <c r="M277" s="45"/>
      <c r="N277" s="256" t="s">
        <v>1</v>
      </c>
      <c r="O277" s="257" t="s">
        <v>42</v>
      </c>
      <c r="P277" s="258">
        <f>I277+J277</f>
        <v>0</v>
      </c>
      <c r="Q277" s="258">
        <f>ROUND(I277*H277,2)</f>
        <v>0</v>
      </c>
      <c r="R277" s="258">
        <f>ROUND(J277*H277,2)</f>
        <v>0</v>
      </c>
      <c r="S277" s="95"/>
      <c r="T277" s="259">
        <f>S277*H277</f>
        <v>0</v>
      </c>
      <c r="U277" s="259">
        <v>0</v>
      </c>
      <c r="V277" s="259">
        <f>U277*H277</f>
        <v>0</v>
      </c>
      <c r="W277" s="259">
        <v>0</v>
      </c>
      <c r="X277" s="260">
        <f>W277*H277</f>
        <v>0</v>
      </c>
      <c r="Y277" s="42"/>
      <c r="Z277" s="42"/>
      <c r="AA277" s="42"/>
      <c r="AB277" s="42"/>
      <c r="AC277" s="42"/>
      <c r="AD277" s="42"/>
      <c r="AE277" s="42"/>
      <c r="AR277" s="261" t="s">
        <v>162</v>
      </c>
      <c r="AT277" s="261" t="s">
        <v>157</v>
      </c>
      <c r="AU277" s="261" t="s">
        <v>89</v>
      </c>
      <c r="AY277" s="17" t="s">
        <v>154</v>
      </c>
      <c r="BE277" s="148">
        <f>IF(O277="základní",K277,0)</f>
        <v>0</v>
      </c>
      <c r="BF277" s="148">
        <f>IF(O277="snížená",K277,0)</f>
        <v>0</v>
      </c>
      <c r="BG277" s="148">
        <f>IF(O277="zákl. přenesená",K277,0)</f>
        <v>0</v>
      </c>
      <c r="BH277" s="148">
        <f>IF(O277="sníž. přenesená",K277,0)</f>
        <v>0</v>
      </c>
      <c r="BI277" s="148">
        <f>IF(O277="nulová",K277,0)</f>
        <v>0</v>
      </c>
      <c r="BJ277" s="17" t="s">
        <v>87</v>
      </c>
      <c r="BK277" s="148">
        <f>ROUND(P277*H277,2)</f>
        <v>0</v>
      </c>
      <c r="BL277" s="17" t="s">
        <v>162</v>
      </c>
      <c r="BM277" s="261" t="s">
        <v>362</v>
      </c>
    </row>
    <row r="278" s="2" customFormat="1">
      <c r="A278" s="42"/>
      <c r="B278" s="43"/>
      <c r="C278" s="44"/>
      <c r="D278" s="262" t="s">
        <v>164</v>
      </c>
      <c r="E278" s="44"/>
      <c r="F278" s="263" t="s">
        <v>363</v>
      </c>
      <c r="G278" s="44"/>
      <c r="H278" s="44"/>
      <c r="I278" s="217"/>
      <c r="J278" s="217"/>
      <c r="K278" s="44"/>
      <c r="L278" s="44"/>
      <c r="M278" s="45"/>
      <c r="N278" s="264"/>
      <c r="O278" s="265"/>
      <c r="P278" s="95"/>
      <c r="Q278" s="95"/>
      <c r="R278" s="95"/>
      <c r="S278" s="95"/>
      <c r="T278" s="95"/>
      <c r="U278" s="95"/>
      <c r="V278" s="95"/>
      <c r="W278" s="95"/>
      <c r="X278" s="96"/>
      <c r="Y278" s="42"/>
      <c r="Z278" s="42"/>
      <c r="AA278" s="42"/>
      <c r="AB278" s="42"/>
      <c r="AC278" s="42"/>
      <c r="AD278" s="42"/>
      <c r="AE278" s="42"/>
      <c r="AT278" s="17" t="s">
        <v>164</v>
      </c>
      <c r="AU278" s="17" t="s">
        <v>89</v>
      </c>
    </row>
    <row r="279" s="2" customFormat="1">
      <c r="A279" s="42"/>
      <c r="B279" s="43"/>
      <c r="C279" s="44"/>
      <c r="D279" s="266" t="s">
        <v>166</v>
      </c>
      <c r="E279" s="44"/>
      <c r="F279" s="267" t="s">
        <v>364</v>
      </c>
      <c r="G279" s="44"/>
      <c r="H279" s="44"/>
      <c r="I279" s="217"/>
      <c r="J279" s="217"/>
      <c r="K279" s="44"/>
      <c r="L279" s="44"/>
      <c r="M279" s="45"/>
      <c r="N279" s="264"/>
      <c r="O279" s="265"/>
      <c r="P279" s="95"/>
      <c r="Q279" s="95"/>
      <c r="R279" s="95"/>
      <c r="S279" s="95"/>
      <c r="T279" s="95"/>
      <c r="U279" s="95"/>
      <c r="V279" s="95"/>
      <c r="W279" s="95"/>
      <c r="X279" s="96"/>
      <c r="Y279" s="42"/>
      <c r="Z279" s="42"/>
      <c r="AA279" s="42"/>
      <c r="AB279" s="42"/>
      <c r="AC279" s="42"/>
      <c r="AD279" s="42"/>
      <c r="AE279" s="42"/>
      <c r="AT279" s="17" t="s">
        <v>166</v>
      </c>
      <c r="AU279" s="17" t="s">
        <v>89</v>
      </c>
    </row>
    <row r="280" s="14" customFormat="1">
      <c r="A280" s="14"/>
      <c r="B280" s="293"/>
      <c r="C280" s="294"/>
      <c r="D280" s="262" t="s">
        <v>173</v>
      </c>
      <c r="E280" s="295" t="s">
        <v>1</v>
      </c>
      <c r="F280" s="296" t="s">
        <v>365</v>
      </c>
      <c r="G280" s="294"/>
      <c r="H280" s="295" t="s">
        <v>1</v>
      </c>
      <c r="I280" s="297"/>
      <c r="J280" s="297"/>
      <c r="K280" s="294"/>
      <c r="L280" s="294"/>
      <c r="M280" s="298"/>
      <c r="N280" s="299"/>
      <c r="O280" s="300"/>
      <c r="P280" s="300"/>
      <c r="Q280" s="300"/>
      <c r="R280" s="300"/>
      <c r="S280" s="300"/>
      <c r="T280" s="300"/>
      <c r="U280" s="300"/>
      <c r="V280" s="300"/>
      <c r="W280" s="300"/>
      <c r="X280" s="301"/>
      <c r="Y280" s="14"/>
      <c r="Z280" s="14"/>
      <c r="AA280" s="14"/>
      <c r="AB280" s="14"/>
      <c r="AC280" s="14"/>
      <c r="AD280" s="14"/>
      <c r="AE280" s="14"/>
      <c r="AT280" s="302" t="s">
        <v>173</v>
      </c>
      <c r="AU280" s="302" t="s">
        <v>89</v>
      </c>
      <c r="AV280" s="14" t="s">
        <v>87</v>
      </c>
      <c r="AW280" s="14" t="s">
        <v>5</v>
      </c>
      <c r="AX280" s="14" t="s">
        <v>79</v>
      </c>
      <c r="AY280" s="302" t="s">
        <v>154</v>
      </c>
    </row>
    <row r="281" s="13" customFormat="1">
      <c r="A281" s="13"/>
      <c r="B281" s="278"/>
      <c r="C281" s="279"/>
      <c r="D281" s="262" t="s">
        <v>173</v>
      </c>
      <c r="E281" s="280" t="s">
        <v>1</v>
      </c>
      <c r="F281" s="281" t="s">
        <v>198</v>
      </c>
      <c r="G281" s="279"/>
      <c r="H281" s="282">
        <v>410</v>
      </c>
      <c r="I281" s="283"/>
      <c r="J281" s="283"/>
      <c r="K281" s="279"/>
      <c r="L281" s="279"/>
      <c r="M281" s="284"/>
      <c r="N281" s="285"/>
      <c r="O281" s="286"/>
      <c r="P281" s="286"/>
      <c r="Q281" s="286"/>
      <c r="R281" s="286"/>
      <c r="S281" s="286"/>
      <c r="T281" s="286"/>
      <c r="U281" s="286"/>
      <c r="V281" s="286"/>
      <c r="W281" s="286"/>
      <c r="X281" s="287"/>
      <c r="Y281" s="13"/>
      <c r="Z281" s="13"/>
      <c r="AA281" s="13"/>
      <c r="AB281" s="13"/>
      <c r="AC281" s="13"/>
      <c r="AD281" s="13"/>
      <c r="AE281" s="13"/>
      <c r="AT281" s="288" t="s">
        <v>173</v>
      </c>
      <c r="AU281" s="288" t="s">
        <v>89</v>
      </c>
      <c r="AV281" s="13" t="s">
        <v>89</v>
      </c>
      <c r="AW281" s="13" t="s">
        <v>5</v>
      </c>
      <c r="AX281" s="13" t="s">
        <v>79</v>
      </c>
      <c r="AY281" s="288" t="s">
        <v>154</v>
      </c>
    </row>
    <row r="282" s="13" customFormat="1">
      <c r="A282" s="13"/>
      <c r="B282" s="278"/>
      <c r="C282" s="279"/>
      <c r="D282" s="262" t="s">
        <v>173</v>
      </c>
      <c r="E282" s="280" t="s">
        <v>1</v>
      </c>
      <c r="F282" s="281" t="s">
        <v>306</v>
      </c>
      <c r="G282" s="279"/>
      <c r="H282" s="282">
        <v>-26.408000000000001</v>
      </c>
      <c r="I282" s="283"/>
      <c r="J282" s="283"/>
      <c r="K282" s="279"/>
      <c r="L282" s="279"/>
      <c r="M282" s="284"/>
      <c r="N282" s="285"/>
      <c r="O282" s="286"/>
      <c r="P282" s="286"/>
      <c r="Q282" s="286"/>
      <c r="R282" s="286"/>
      <c r="S282" s="286"/>
      <c r="T282" s="286"/>
      <c r="U282" s="286"/>
      <c r="V282" s="286"/>
      <c r="W282" s="286"/>
      <c r="X282" s="287"/>
      <c r="Y282" s="13"/>
      <c r="Z282" s="13"/>
      <c r="AA282" s="13"/>
      <c r="AB282" s="13"/>
      <c r="AC282" s="13"/>
      <c r="AD282" s="13"/>
      <c r="AE282" s="13"/>
      <c r="AT282" s="288" t="s">
        <v>173</v>
      </c>
      <c r="AU282" s="288" t="s">
        <v>89</v>
      </c>
      <c r="AV282" s="13" t="s">
        <v>89</v>
      </c>
      <c r="AW282" s="13" t="s">
        <v>5</v>
      </c>
      <c r="AX282" s="13" t="s">
        <v>79</v>
      </c>
      <c r="AY282" s="288" t="s">
        <v>154</v>
      </c>
    </row>
    <row r="283" s="13" customFormat="1">
      <c r="A283" s="13"/>
      <c r="B283" s="278"/>
      <c r="C283" s="279"/>
      <c r="D283" s="262" t="s">
        <v>173</v>
      </c>
      <c r="E283" s="280" t="s">
        <v>1</v>
      </c>
      <c r="F283" s="281" t="s">
        <v>236</v>
      </c>
      <c r="G283" s="279"/>
      <c r="H283" s="282">
        <v>23.199999999999999</v>
      </c>
      <c r="I283" s="283"/>
      <c r="J283" s="283"/>
      <c r="K283" s="279"/>
      <c r="L283" s="279"/>
      <c r="M283" s="284"/>
      <c r="N283" s="285"/>
      <c r="O283" s="286"/>
      <c r="P283" s="286"/>
      <c r="Q283" s="286"/>
      <c r="R283" s="286"/>
      <c r="S283" s="286"/>
      <c r="T283" s="286"/>
      <c r="U283" s="286"/>
      <c r="V283" s="286"/>
      <c r="W283" s="286"/>
      <c r="X283" s="287"/>
      <c r="Y283" s="13"/>
      <c r="Z283" s="13"/>
      <c r="AA283" s="13"/>
      <c r="AB283" s="13"/>
      <c r="AC283" s="13"/>
      <c r="AD283" s="13"/>
      <c r="AE283" s="13"/>
      <c r="AT283" s="288" t="s">
        <v>173</v>
      </c>
      <c r="AU283" s="288" t="s">
        <v>89</v>
      </c>
      <c r="AV283" s="13" t="s">
        <v>89</v>
      </c>
      <c r="AW283" s="13" t="s">
        <v>5</v>
      </c>
      <c r="AX283" s="13" t="s">
        <v>79</v>
      </c>
      <c r="AY283" s="288" t="s">
        <v>154</v>
      </c>
    </row>
    <row r="284" s="13" customFormat="1">
      <c r="A284" s="13"/>
      <c r="B284" s="278"/>
      <c r="C284" s="279"/>
      <c r="D284" s="262" t="s">
        <v>173</v>
      </c>
      <c r="E284" s="280" t="s">
        <v>1</v>
      </c>
      <c r="F284" s="281" t="s">
        <v>228</v>
      </c>
      <c r="G284" s="279"/>
      <c r="H284" s="282">
        <v>61.460000000000001</v>
      </c>
      <c r="I284" s="283"/>
      <c r="J284" s="283"/>
      <c r="K284" s="279"/>
      <c r="L284" s="279"/>
      <c r="M284" s="284"/>
      <c r="N284" s="285"/>
      <c r="O284" s="286"/>
      <c r="P284" s="286"/>
      <c r="Q284" s="286"/>
      <c r="R284" s="286"/>
      <c r="S284" s="286"/>
      <c r="T284" s="286"/>
      <c r="U284" s="286"/>
      <c r="V284" s="286"/>
      <c r="W284" s="286"/>
      <c r="X284" s="287"/>
      <c r="Y284" s="13"/>
      <c r="Z284" s="13"/>
      <c r="AA284" s="13"/>
      <c r="AB284" s="13"/>
      <c r="AC284" s="13"/>
      <c r="AD284" s="13"/>
      <c r="AE284" s="13"/>
      <c r="AT284" s="288" t="s">
        <v>173</v>
      </c>
      <c r="AU284" s="288" t="s">
        <v>89</v>
      </c>
      <c r="AV284" s="13" t="s">
        <v>89</v>
      </c>
      <c r="AW284" s="13" t="s">
        <v>5</v>
      </c>
      <c r="AX284" s="13" t="s">
        <v>79</v>
      </c>
      <c r="AY284" s="288" t="s">
        <v>154</v>
      </c>
    </row>
    <row r="285" s="13" customFormat="1">
      <c r="A285" s="13"/>
      <c r="B285" s="278"/>
      <c r="C285" s="279"/>
      <c r="D285" s="262" t="s">
        <v>173</v>
      </c>
      <c r="E285" s="280" t="s">
        <v>1</v>
      </c>
      <c r="F285" s="281" t="s">
        <v>307</v>
      </c>
      <c r="G285" s="279"/>
      <c r="H285" s="282">
        <v>15.800000000000001</v>
      </c>
      <c r="I285" s="283"/>
      <c r="J285" s="283"/>
      <c r="K285" s="279"/>
      <c r="L285" s="279"/>
      <c r="M285" s="284"/>
      <c r="N285" s="285"/>
      <c r="O285" s="286"/>
      <c r="P285" s="286"/>
      <c r="Q285" s="286"/>
      <c r="R285" s="286"/>
      <c r="S285" s="286"/>
      <c r="T285" s="286"/>
      <c r="U285" s="286"/>
      <c r="V285" s="286"/>
      <c r="W285" s="286"/>
      <c r="X285" s="287"/>
      <c r="Y285" s="13"/>
      <c r="Z285" s="13"/>
      <c r="AA285" s="13"/>
      <c r="AB285" s="13"/>
      <c r="AC285" s="13"/>
      <c r="AD285" s="13"/>
      <c r="AE285" s="13"/>
      <c r="AT285" s="288" t="s">
        <v>173</v>
      </c>
      <c r="AU285" s="288" t="s">
        <v>89</v>
      </c>
      <c r="AV285" s="13" t="s">
        <v>89</v>
      </c>
      <c r="AW285" s="13" t="s">
        <v>5</v>
      </c>
      <c r="AX285" s="13" t="s">
        <v>79</v>
      </c>
      <c r="AY285" s="288" t="s">
        <v>154</v>
      </c>
    </row>
    <row r="286" s="13" customFormat="1">
      <c r="A286" s="13"/>
      <c r="B286" s="278"/>
      <c r="C286" s="279"/>
      <c r="D286" s="262" t="s">
        <v>173</v>
      </c>
      <c r="E286" s="280" t="s">
        <v>1</v>
      </c>
      <c r="F286" s="281" t="s">
        <v>366</v>
      </c>
      <c r="G286" s="279"/>
      <c r="H286" s="282">
        <v>184</v>
      </c>
      <c r="I286" s="283"/>
      <c r="J286" s="283"/>
      <c r="K286" s="279"/>
      <c r="L286" s="279"/>
      <c r="M286" s="284"/>
      <c r="N286" s="285"/>
      <c r="O286" s="286"/>
      <c r="P286" s="286"/>
      <c r="Q286" s="286"/>
      <c r="R286" s="286"/>
      <c r="S286" s="286"/>
      <c r="T286" s="286"/>
      <c r="U286" s="286"/>
      <c r="V286" s="286"/>
      <c r="W286" s="286"/>
      <c r="X286" s="287"/>
      <c r="Y286" s="13"/>
      <c r="Z286" s="13"/>
      <c r="AA286" s="13"/>
      <c r="AB286" s="13"/>
      <c r="AC286" s="13"/>
      <c r="AD286" s="13"/>
      <c r="AE286" s="13"/>
      <c r="AT286" s="288" t="s">
        <v>173</v>
      </c>
      <c r="AU286" s="288" t="s">
        <v>89</v>
      </c>
      <c r="AV286" s="13" t="s">
        <v>89</v>
      </c>
      <c r="AW286" s="13" t="s">
        <v>5</v>
      </c>
      <c r="AX286" s="13" t="s">
        <v>79</v>
      </c>
      <c r="AY286" s="288" t="s">
        <v>154</v>
      </c>
    </row>
    <row r="287" s="15" customFormat="1">
      <c r="A287" s="15"/>
      <c r="B287" s="303"/>
      <c r="C287" s="304"/>
      <c r="D287" s="262" t="s">
        <v>173</v>
      </c>
      <c r="E287" s="305" t="s">
        <v>1</v>
      </c>
      <c r="F287" s="306" t="s">
        <v>200</v>
      </c>
      <c r="G287" s="304"/>
      <c r="H287" s="307">
        <v>668.05200000000002</v>
      </c>
      <c r="I287" s="308"/>
      <c r="J287" s="308"/>
      <c r="K287" s="304"/>
      <c r="L287" s="304"/>
      <c r="M287" s="309"/>
      <c r="N287" s="310"/>
      <c r="O287" s="311"/>
      <c r="P287" s="311"/>
      <c r="Q287" s="311"/>
      <c r="R287" s="311"/>
      <c r="S287" s="311"/>
      <c r="T287" s="311"/>
      <c r="U287" s="311"/>
      <c r="V287" s="311"/>
      <c r="W287" s="311"/>
      <c r="X287" s="312"/>
      <c r="Y287" s="15"/>
      <c r="Z287" s="15"/>
      <c r="AA287" s="15"/>
      <c r="AB287" s="15"/>
      <c r="AC287" s="15"/>
      <c r="AD287" s="15"/>
      <c r="AE287" s="15"/>
      <c r="AT287" s="313" t="s">
        <v>173</v>
      </c>
      <c r="AU287" s="313" t="s">
        <v>89</v>
      </c>
      <c r="AV287" s="15" t="s">
        <v>162</v>
      </c>
      <c r="AW287" s="15" t="s">
        <v>5</v>
      </c>
      <c r="AX287" s="15" t="s">
        <v>87</v>
      </c>
      <c r="AY287" s="313" t="s">
        <v>154</v>
      </c>
    </row>
    <row r="288" s="2" customFormat="1" ht="24.15" customHeight="1">
      <c r="A288" s="42"/>
      <c r="B288" s="43"/>
      <c r="C288" s="249" t="s">
        <v>8</v>
      </c>
      <c r="D288" s="249" t="s">
        <v>157</v>
      </c>
      <c r="E288" s="250" t="s">
        <v>367</v>
      </c>
      <c r="F288" s="251" t="s">
        <v>368</v>
      </c>
      <c r="G288" s="252" t="s">
        <v>193</v>
      </c>
      <c r="H288" s="253">
        <v>18.48</v>
      </c>
      <c r="I288" s="254"/>
      <c r="J288" s="254"/>
      <c r="K288" s="255">
        <f>ROUND(P288*H288,2)</f>
        <v>0</v>
      </c>
      <c r="L288" s="251" t="s">
        <v>161</v>
      </c>
      <c r="M288" s="45"/>
      <c r="N288" s="256" t="s">
        <v>1</v>
      </c>
      <c r="O288" s="257" t="s">
        <v>42</v>
      </c>
      <c r="P288" s="258">
        <f>I288+J288</f>
        <v>0</v>
      </c>
      <c r="Q288" s="258">
        <f>ROUND(I288*H288,2)</f>
        <v>0</v>
      </c>
      <c r="R288" s="258">
        <f>ROUND(J288*H288,2)</f>
        <v>0</v>
      </c>
      <c r="S288" s="95"/>
      <c r="T288" s="259">
        <f>S288*H288</f>
        <v>0</v>
      </c>
      <c r="U288" s="259">
        <v>0.19536000000000001</v>
      </c>
      <c r="V288" s="259">
        <f>U288*H288</f>
        <v>3.6102528</v>
      </c>
      <c r="W288" s="259">
        <v>0</v>
      </c>
      <c r="X288" s="260">
        <f>W288*H288</f>
        <v>0</v>
      </c>
      <c r="Y288" s="42"/>
      <c r="Z288" s="42"/>
      <c r="AA288" s="42"/>
      <c r="AB288" s="42"/>
      <c r="AC288" s="42"/>
      <c r="AD288" s="42"/>
      <c r="AE288" s="42"/>
      <c r="AR288" s="261" t="s">
        <v>162</v>
      </c>
      <c r="AT288" s="261" t="s">
        <v>157</v>
      </c>
      <c r="AU288" s="261" t="s">
        <v>89</v>
      </c>
      <c r="AY288" s="17" t="s">
        <v>154</v>
      </c>
      <c r="BE288" s="148">
        <f>IF(O288="základní",K288,0)</f>
        <v>0</v>
      </c>
      <c r="BF288" s="148">
        <f>IF(O288="snížená",K288,0)</f>
        <v>0</v>
      </c>
      <c r="BG288" s="148">
        <f>IF(O288="zákl. přenesená",K288,0)</f>
        <v>0</v>
      </c>
      <c r="BH288" s="148">
        <f>IF(O288="sníž. přenesená",K288,0)</f>
        <v>0</v>
      </c>
      <c r="BI288" s="148">
        <f>IF(O288="nulová",K288,0)</f>
        <v>0</v>
      </c>
      <c r="BJ288" s="17" t="s">
        <v>87</v>
      </c>
      <c r="BK288" s="148">
        <f>ROUND(P288*H288,2)</f>
        <v>0</v>
      </c>
      <c r="BL288" s="17" t="s">
        <v>162</v>
      </c>
      <c r="BM288" s="261" t="s">
        <v>369</v>
      </c>
    </row>
    <row r="289" s="2" customFormat="1">
      <c r="A289" s="42"/>
      <c r="B289" s="43"/>
      <c r="C289" s="44"/>
      <c r="D289" s="262" t="s">
        <v>164</v>
      </c>
      <c r="E289" s="44"/>
      <c r="F289" s="263" t="s">
        <v>370</v>
      </c>
      <c r="G289" s="44"/>
      <c r="H289" s="44"/>
      <c r="I289" s="217"/>
      <c r="J289" s="217"/>
      <c r="K289" s="44"/>
      <c r="L289" s="44"/>
      <c r="M289" s="45"/>
      <c r="N289" s="264"/>
      <c r="O289" s="265"/>
      <c r="P289" s="95"/>
      <c r="Q289" s="95"/>
      <c r="R289" s="95"/>
      <c r="S289" s="95"/>
      <c r="T289" s="95"/>
      <c r="U289" s="95"/>
      <c r="V289" s="95"/>
      <c r="W289" s="95"/>
      <c r="X289" s="96"/>
      <c r="Y289" s="42"/>
      <c r="Z289" s="42"/>
      <c r="AA289" s="42"/>
      <c r="AB289" s="42"/>
      <c r="AC289" s="42"/>
      <c r="AD289" s="42"/>
      <c r="AE289" s="42"/>
      <c r="AT289" s="17" t="s">
        <v>164</v>
      </c>
      <c r="AU289" s="17" t="s">
        <v>89</v>
      </c>
    </row>
    <row r="290" s="2" customFormat="1">
      <c r="A290" s="42"/>
      <c r="B290" s="43"/>
      <c r="C290" s="44"/>
      <c r="D290" s="266" t="s">
        <v>166</v>
      </c>
      <c r="E290" s="44"/>
      <c r="F290" s="267" t="s">
        <v>371</v>
      </c>
      <c r="G290" s="44"/>
      <c r="H290" s="44"/>
      <c r="I290" s="217"/>
      <c r="J290" s="217"/>
      <c r="K290" s="44"/>
      <c r="L290" s="44"/>
      <c r="M290" s="45"/>
      <c r="N290" s="264"/>
      <c r="O290" s="265"/>
      <c r="P290" s="95"/>
      <c r="Q290" s="95"/>
      <c r="R290" s="95"/>
      <c r="S290" s="95"/>
      <c r="T290" s="95"/>
      <c r="U290" s="95"/>
      <c r="V290" s="95"/>
      <c r="W290" s="95"/>
      <c r="X290" s="96"/>
      <c r="Y290" s="42"/>
      <c r="Z290" s="42"/>
      <c r="AA290" s="42"/>
      <c r="AB290" s="42"/>
      <c r="AC290" s="42"/>
      <c r="AD290" s="42"/>
      <c r="AE290" s="42"/>
      <c r="AT290" s="17" t="s">
        <v>166</v>
      </c>
      <c r="AU290" s="17" t="s">
        <v>89</v>
      </c>
    </row>
    <row r="291" s="13" customFormat="1">
      <c r="A291" s="13"/>
      <c r="B291" s="278"/>
      <c r="C291" s="279"/>
      <c r="D291" s="262" t="s">
        <v>173</v>
      </c>
      <c r="E291" s="280" t="s">
        <v>1</v>
      </c>
      <c r="F291" s="281" t="s">
        <v>372</v>
      </c>
      <c r="G291" s="279"/>
      <c r="H291" s="282">
        <v>18.48</v>
      </c>
      <c r="I291" s="283"/>
      <c r="J291" s="283"/>
      <c r="K291" s="279"/>
      <c r="L291" s="279"/>
      <c r="M291" s="284"/>
      <c r="N291" s="285"/>
      <c r="O291" s="286"/>
      <c r="P291" s="286"/>
      <c r="Q291" s="286"/>
      <c r="R291" s="286"/>
      <c r="S291" s="286"/>
      <c r="T291" s="286"/>
      <c r="U291" s="286"/>
      <c r="V291" s="286"/>
      <c r="W291" s="286"/>
      <c r="X291" s="287"/>
      <c r="Y291" s="13"/>
      <c r="Z291" s="13"/>
      <c r="AA291" s="13"/>
      <c r="AB291" s="13"/>
      <c r="AC291" s="13"/>
      <c r="AD291" s="13"/>
      <c r="AE291" s="13"/>
      <c r="AT291" s="288" t="s">
        <v>173</v>
      </c>
      <c r="AU291" s="288" t="s">
        <v>89</v>
      </c>
      <c r="AV291" s="13" t="s">
        <v>89</v>
      </c>
      <c r="AW291" s="13" t="s">
        <v>5</v>
      </c>
      <c r="AX291" s="13" t="s">
        <v>87</v>
      </c>
      <c r="AY291" s="288" t="s">
        <v>154</v>
      </c>
    </row>
    <row r="292" s="2" customFormat="1" ht="24.15" customHeight="1">
      <c r="A292" s="42"/>
      <c r="B292" s="43"/>
      <c r="C292" s="268" t="s">
        <v>373</v>
      </c>
      <c r="D292" s="268" t="s">
        <v>168</v>
      </c>
      <c r="E292" s="269" t="s">
        <v>374</v>
      </c>
      <c r="F292" s="270" t="s">
        <v>375</v>
      </c>
      <c r="G292" s="271" t="s">
        <v>193</v>
      </c>
      <c r="H292" s="272">
        <v>18.850000000000001</v>
      </c>
      <c r="I292" s="273"/>
      <c r="J292" s="274"/>
      <c r="K292" s="275">
        <f>ROUND(P292*H292,2)</f>
        <v>0</v>
      </c>
      <c r="L292" s="270" t="s">
        <v>161</v>
      </c>
      <c r="M292" s="276"/>
      <c r="N292" s="277" t="s">
        <v>1</v>
      </c>
      <c r="O292" s="257" t="s">
        <v>42</v>
      </c>
      <c r="P292" s="258">
        <f>I292+J292</f>
        <v>0</v>
      </c>
      <c r="Q292" s="258">
        <f>ROUND(I292*H292,2)</f>
        <v>0</v>
      </c>
      <c r="R292" s="258">
        <f>ROUND(J292*H292,2)</f>
        <v>0</v>
      </c>
      <c r="S292" s="95"/>
      <c r="T292" s="259">
        <f>S292*H292</f>
        <v>0</v>
      </c>
      <c r="U292" s="259">
        <v>0.222</v>
      </c>
      <c r="V292" s="259">
        <f>U292*H292</f>
        <v>4.1847000000000003</v>
      </c>
      <c r="W292" s="259">
        <v>0</v>
      </c>
      <c r="X292" s="260">
        <f>W292*H292</f>
        <v>0</v>
      </c>
      <c r="Y292" s="42"/>
      <c r="Z292" s="42"/>
      <c r="AA292" s="42"/>
      <c r="AB292" s="42"/>
      <c r="AC292" s="42"/>
      <c r="AD292" s="42"/>
      <c r="AE292" s="42"/>
      <c r="AR292" s="261" t="s">
        <v>171</v>
      </c>
      <c r="AT292" s="261" t="s">
        <v>168</v>
      </c>
      <c r="AU292" s="261" t="s">
        <v>89</v>
      </c>
      <c r="AY292" s="17" t="s">
        <v>154</v>
      </c>
      <c r="BE292" s="148">
        <f>IF(O292="základní",K292,0)</f>
        <v>0</v>
      </c>
      <c r="BF292" s="148">
        <f>IF(O292="snížená",K292,0)</f>
        <v>0</v>
      </c>
      <c r="BG292" s="148">
        <f>IF(O292="zákl. přenesená",K292,0)</f>
        <v>0</v>
      </c>
      <c r="BH292" s="148">
        <f>IF(O292="sníž. přenesená",K292,0)</f>
        <v>0</v>
      </c>
      <c r="BI292" s="148">
        <f>IF(O292="nulová",K292,0)</f>
        <v>0</v>
      </c>
      <c r="BJ292" s="17" t="s">
        <v>87</v>
      </c>
      <c r="BK292" s="148">
        <f>ROUND(P292*H292,2)</f>
        <v>0</v>
      </c>
      <c r="BL292" s="17" t="s">
        <v>162</v>
      </c>
      <c r="BM292" s="261" t="s">
        <v>376</v>
      </c>
    </row>
    <row r="293" s="2" customFormat="1">
      <c r="A293" s="42"/>
      <c r="B293" s="43"/>
      <c r="C293" s="44"/>
      <c r="D293" s="262" t="s">
        <v>164</v>
      </c>
      <c r="E293" s="44"/>
      <c r="F293" s="263" t="s">
        <v>375</v>
      </c>
      <c r="G293" s="44"/>
      <c r="H293" s="44"/>
      <c r="I293" s="217"/>
      <c r="J293" s="217"/>
      <c r="K293" s="44"/>
      <c r="L293" s="44"/>
      <c r="M293" s="45"/>
      <c r="N293" s="264"/>
      <c r="O293" s="265"/>
      <c r="P293" s="95"/>
      <c r="Q293" s="95"/>
      <c r="R293" s="95"/>
      <c r="S293" s="95"/>
      <c r="T293" s="95"/>
      <c r="U293" s="95"/>
      <c r="V293" s="95"/>
      <c r="W293" s="95"/>
      <c r="X293" s="96"/>
      <c r="Y293" s="42"/>
      <c r="Z293" s="42"/>
      <c r="AA293" s="42"/>
      <c r="AB293" s="42"/>
      <c r="AC293" s="42"/>
      <c r="AD293" s="42"/>
      <c r="AE293" s="42"/>
      <c r="AT293" s="17" t="s">
        <v>164</v>
      </c>
      <c r="AU293" s="17" t="s">
        <v>89</v>
      </c>
    </row>
    <row r="294" s="13" customFormat="1">
      <c r="A294" s="13"/>
      <c r="B294" s="278"/>
      <c r="C294" s="279"/>
      <c r="D294" s="262" t="s">
        <v>173</v>
      </c>
      <c r="E294" s="279"/>
      <c r="F294" s="281" t="s">
        <v>377</v>
      </c>
      <c r="G294" s="279"/>
      <c r="H294" s="282">
        <v>18.850000000000001</v>
      </c>
      <c r="I294" s="283"/>
      <c r="J294" s="283"/>
      <c r="K294" s="279"/>
      <c r="L294" s="279"/>
      <c r="M294" s="284"/>
      <c r="N294" s="285"/>
      <c r="O294" s="286"/>
      <c r="P294" s="286"/>
      <c r="Q294" s="286"/>
      <c r="R294" s="286"/>
      <c r="S294" s="286"/>
      <c r="T294" s="286"/>
      <c r="U294" s="286"/>
      <c r="V294" s="286"/>
      <c r="W294" s="286"/>
      <c r="X294" s="287"/>
      <c r="Y294" s="13"/>
      <c r="Z294" s="13"/>
      <c r="AA294" s="13"/>
      <c r="AB294" s="13"/>
      <c r="AC294" s="13"/>
      <c r="AD294" s="13"/>
      <c r="AE294" s="13"/>
      <c r="AT294" s="288" t="s">
        <v>173</v>
      </c>
      <c r="AU294" s="288" t="s">
        <v>89</v>
      </c>
      <c r="AV294" s="13" t="s">
        <v>89</v>
      </c>
      <c r="AW294" s="13" t="s">
        <v>4</v>
      </c>
      <c r="AX294" s="13" t="s">
        <v>87</v>
      </c>
      <c r="AY294" s="288" t="s">
        <v>154</v>
      </c>
    </row>
    <row r="295" s="12" customFormat="1" ht="22.8" customHeight="1">
      <c r="A295" s="12"/>
      <c r="B295" s="232"/>
      <c r="C295" s="233"/>
      <c r="D295" s="234" t="s">
        <v>78</v>
      </c>
      <c r="E295" s="247" t="s">
        <v>171</v>
      </c>
      <c r="F295" s="247" t="s">
        <v>378</v>
      </c>
      <c r="G295" s="233"/>
      <c r="H295" s="233"/>
      <c r="I295" s="236"/>
      <c r="J295" s="236"/>
      <c r="K295" s="248">
        <f>BK295</f>
        <v>0</v>
      </c>
      <c r="L295" s="233"/>
      <c r="M295" s="238"/>
      <c r="N295" s="239"/>
      <c r="O295" s="240"/>
      <c r="P295" s="240"/>
      <c r="Q295" s="241">
        <f>SUM(Q296:Q324)</f>
        <v>0</v>
      </c>
      <c r="R295" s="241">
        <f>SUM(R296:R324)</f>
        <v>0</v>
      </c>
      <c r="S295" s="240"/>
      <c r="T295" s="242">
        <f>SUM(T296:T324)</f>
        <v>0</v>
      </c>
      <c r="U295" s="240"/>
      <c r="V295" s="242">
        <f>SUM(V296:V324)</f>
        <v>3.5815980000000001</v>
      </c>
      <c r="W295" s="240"/>
      <c r="X295" s="243">
        <f>SUM(X296:X324)</f>
        <v>3.8813999999999997</v>
      </c>
      <c r="Y295" s="12"/>
      <c r="Z295" s="12"/>
      <c r="AA295" s="12"/>
      <c r="AB295" s="12"/>
      <c r="AC295" s="12"/>
      <c r="AD295" s="12"/>
      <c r="AE295" s="12"/>
      <c r="AR295" s="244" t="s">
        <v>87</v>
      </c>
      <c r="AT295" s="245" t="s">
        <v>78</v>
      </c>
      <c r="AU295" s="245" t="s">
        <v>87</v>
      </c>
      <c r="AY295" s="244" t="s">
        <v>154</v>
      </c>
      <c r="BK295" s="246">
        <f>SUM(BK296:BK324)</f>
        <v>0</v>
      </c>
    </row>
    <row r="296" s="2" customFormat="1" ht="37.8" customHeight="1">
      <c r="A296" s="42"/>
      <c r="B296" s="43"/>
      <c r="C296" s="249" t="s">
        <v>379</v>
      </c>
      <c r="D296" s="249" t="s">
        <v>157</v>
      </c>
      <c r="E296" s="250" t="s">
        <v>380</v>
      </c>
      <c r="F296" s="251" t="s">
        <v>381</v>
      </c>
      <c r="G296" s="252" t="s">
        <v>240</v>
      </c>
      <c r="H296" s="253">
        <v>2</v>
      </c>
      <c r="I296" s="254"/>
      <c r="J296" s="254"/>
      <c r="K296" s="255">
        <f>ROUND(P296*H296,2)</f>
        <v>0</v>
      </c>
      <c r="L296" s="251" t="s">
        <v>161</v>
      </c>
      <c r="M296" s="45"/>
      <c r="N296" s="256" t="s">
        <v>1</v>
      </c>
      <c r="O296" s="257" t="s">
        <v>42</v>
      </c>
      <c r="P296" s="258">
        <f>I296+J296</f>
        <v>0</v>
      </c>
      <c r="Q296" s="258">
        <f>ROUND(I296*H296,2)</f>
        <v>0</v>
      </c>
      <c r="R296" s="258">
        <f>ROUND(J296*H296,2)</f>
        <v>0</v>
      </c>
      <c r="S296" s="95"/>
      <c r="T296" s="259">
        <f>S296*H296</f>
        <v>0</v>
      </c>
      <c r="U296" s="259">
        <v>0</v>
      </c>
      <c r="V296" s="259">
        <f>U296*H296</f>
        <v>0</v>
      </c>
      <c r="W296" s="259">
        <v>1.9199999999999999</v>
      </c>
      <c r="X296" s="260">
        <f>W296*H296</f>
        <v>3.8399999999999999</v>
      </c>
      <c r="Y296" s="42"/>
      <c r="Z296" s="42"/>
      <c r="AA296" s="42"/>
      <c r="AB296" s="42"/>
      <c r="AC296" s="42"/>
      <c r="AD296" s="42"/>
      <c r="AE296" s="42"/>
      <c r="AR296" s="261" t="s">
        <v>162</v>
      </c>
      <c r="AT296" s="261" t="s">
        <v>157</v>
      </c>
      <c r="AU296" s="261" t="s">
        <v>89</v>
      </c>
      <c r="AY296" s="17" t="s">
        <v>154</v>
      </c>
      <c r="BE296" s="148">
        <f>IF(O296="základní",K296,0)</f>
        <v>0</v>
      </c>
      <c r="BF296" s="148">
        <f>IF(O296="snížená",K296,0)</f>
        <v>0</v>
      </c>
      <c r="BG296" s="148">
        <f>IF(O296="zákl. přenesená",K296,0)</f>
        <v>0</v>
      </c>
      <c r="BH296" s="148">
        <f>IF(O296="sníž. přenesená",K296,0)</f>
        <v>0</v>
      </c>
      <c r="BI296" s="148">
        <f>IF(O296="nulová",K296,0)</f>
        <v>0</v>
      </c>
      <c r="BJ296" s="17" t="s">
        <v>87</v>
      </c>
      <c r="BK296" s="148">
        <f>ROUND(P296*H296,2)</f>
        <v>0</v>
      </c>
      <c r="BL296" s="17" t="s">
        <v>162</v>
      </c>
      <c r="BM296" s="261" t="s">
        <v>382</v>
      </c>
    </row>
    <row r="297" s="2" customFormat="1">
      <c r="A297" s="42"/>
      <c r="B297" s="43"/>
      <c r="C297" s="44"/>
      <c r="D297" s="262" t="s">
        <v>164</v>
      </c>
      <c r="E297" s="44"/>
      <c r="F297" s="263" t="s">
        <v>381</v>
      </c>
      <c r="G297" s="44"/>
      <c r="H297" s="44"/>
      <c r="I297" s="217"/>
      <c r="J297" s="217"/>
      <c r="K297" s="44"/>
      <c r="L297" s="44"/>
      <c r="M297" s="45"/>
      <c r="N297" s="264"/>
      <c r="O297" s="265"/>
      <c r="P297" s="95"/>
      <c r="Q297" s="95"/>
      <c r="R297" s="95"/>
      <c r="S297" s="95"/>
      <c r="T297" s="95"/>
      <c r="U297" s="95"/>
      <c r="V297" s="95"/>
      <c r="W297" s="95"/>
      <c r="X297" s="96"/>
      <c r="Y297" s="42"/>
      <c r="Z297" s="42"/>
      <c r="AA297" s="42"/>
      <c r="AB297" s="42"/>
      <c r="AC297" s="42"/>
      <c r="AD297" s="42"/>
      <c r="AE297" s="42"/>
      <c r="AT297" s="17" t="s">
        <v>164</v>
      </c>
      <c r="AU297" s="17" t="s">
        <v>89</v>
      </c>
    </row>
    <row r="298" s="2" customFormat="1">
      <c r="A298" s="42"/>
      <c r="B298" s="43"/>
      <c r="C298" s="44"/>
      <c r="D298" s="266" t="s">
        <v>166</v>
      </c>
      <c r="E298" s="44"/>
      <c r="F298" s="267" t="s">
        <v>383</v>
      </c>
      <c r="G298" s="44"/>
      <c r="H298" s="44"/>
      <c r="I298" s="217"/>
      <c r="J298" s="217"/>
      <c r="K298" s="44"/>
      <c r="L298" s="44"/>
      <c r="M298" s="45"/>
      <c r="N298" s="264"/>
      <c r="O298" s="265"/>
      <c r="P298" s="95"/>
      <c r="Q298" s="95"/>
      <c r="R298" s="95"/>
      <c r="S298" s="95"/>
      <c r="T298" s="95"/>
      <c r="U298" s="95"/>
      <c r="V298" s="95"/>
      <c r="W298" s="95"/>
      <c r="X298" s="96"/>
      <c r="Y298" s="42"/>
      <c r="Z298" s="42"/>
      <c r="AA298" s="42"/>
      <c r="AB298" s="42"/>
      <c r="AC298" s="42"/>
      <c r="AD298" s="42"/>
      <c r="AE298" s="42"/>
      <c r="AT298" s="17" t="s">
        <v>166</v>
      </c>
      <c r="AU298" s="17" t="s">
        <v>89</v>
      </c>
    </row>
    <row r="299" s="2" customFormat="1">
      <c r="A299" s="42"/>
      <c r="B299" s="43"/>
      <c r="C299" s="44"/>
      <c r="D299" s="262" t="s">
        <v>384</v>
      </c>
      <c r="E299" s="44"/>
      <c r="F299" s="314" t="s">
        <v>385</v>
      </c>
      <c r="G299" s="44"/>
      <c r="H299" s="44"/>
      <c r="I299" s="217"/>
      <c r="J299" s="217"/>
      <c r="K299" s="44"/>
      <c r="L299" s="44"/>
      <c r="M299" s="45"/>
      <c r="N299" s="264"/>
      <c r="O299" s="265"/>
      <c r="P299" s="95"/>
      <c r="Q299" s="95"/>
      <c r="R299" s="95"/>
      <c r="S299" s="95"/>
      <c r="T299" s="95"/>
      <c r="U299" s="95"/>
      <c r="V299" s="95"/>
      <c r="W299" s="95"/>
      <c r="X299" s="96"/>
      <c r="Y299" s="42"/>
      <c r="Z299" s="42"/>
      <c r="AA299" s="42"/>
      <c r="AB299" s="42"/>
      <c r="AC299" s="42"/>
      <c r="AD299" s="42"/>
      <c r="AE299" s="42"/>
      <c r="AT299" s="17" t="s">
        <v>384</v>
      </c>
      <c r="AU299" s="17" t="s">
        <v>89</v>
      </c>
    </row>
    <row r="300" s="2" customFormat="1" ht="24.15" customHeight="1">
      <c r="A300" s="42"/>
      <c r="B300" s="43"/>
      <c r="C300" s="249" t="s">
        <v>386</v>
      </c>
      <c r="D300" s="249" t="s">
        <v>157</v>
      </c>
      <c r="E300" s="250" t="s">
        <v>387</v>
      </c>
      <c r="F300" s="251" t="s">
        <v>388</v>
      </c>
      <c r="G300" s="252" t="s">
        <v>389</v>
      </c>
      <c r="H300" s="253">
        <v>2</v>
      </c>
      <c r="I300" s="254"/>
      <c r="J300" s="254"/>
      <c r="K300" s="255">
        <f>ROUND(P300*H300,2)</f>
        <v>0</v>
      </c>
      <c r="L300" s="251" t="s">
        <v>161</v>
      </c>
      <c r="M300" s="45"/>
      <c r="N300" s="256" t="s">
        <v>1</v>
      </c>
      <c r="O300" s="257" t="s">
        <v>42</v>
      </c>
      <c r="P300" s="258">
        <f>I300+J300</f>
        <v>0</v>
      </c>
      <c r="Q300" s="258">
        <f>ROUND(I300*H300,2)</f>
        <v>0</v>
      </c>
      <c r="R300" s="258">
        <f>ROUND(J300*H300,2)</f>
        <v>0</v>
      </c>
      <c r="S300" s="95"/>
      <c r="T300" s="259">
        <f>S300*H300</f>
        <v>0</v>
      </c>
      <c r="U300" s="259">
        <v>0.34089999999999998</v>
      </c>
      <c r="V300" s="259">
        <f>U300*H300</f>
        <v>0.68179999999999996</v>
      </c>
      <c r="W300" s="259">
        <v>0</v>
      </c>
      <c r="X300" s="260">
        <f>W300*H300</f>
        <v>0</v>
      </c>
      <c r="Y300" s="42"/>
      <c r="Z300" s="42"/>
      <c r="AA300" s="42"/>
      <c r="AB300" s="42"/>
      <c r="AC300" s="42"/>
      <c r="AD300" s="42"/>
      <c r="AE300" s="42"/>
      <c r="AR300" s="261" t="s">
        <v>162</v>
      </c>
      <c r="AT300" s="261" t="s">
        <v>157</v>
      </c>
      <c r="AU300" s="261" t="s">
        <v>89</v>
      </c>
      <c r="AY300" s="17" t="s">
        <v>154</v>
      </c>
      <c r="BE300" s="148">
        <f>IF(O300="základní",K300,0)</f>
        <v>0</v>
      </c>
      <c r="BF300" s="148">
        <f>IF(O300="snížená",K300,0)</f>
        <v>0</v>
      </c>
      <c r="BG300" s="148">
        <f>IF(O300="zákl. přenesená",K300,0)</f>
        <v>0</v>
      </c>
      <c r="BH300" s="148">
        <f>IF(O300="sníž. přenesená",K300,0)</f>
        <v>0</v>
      </c>
      <c r="BI300" s="148">
        <f>IF(O300="nulová",K300,0)</f>
        <v>0</v>
      </c>
      <c r="BJ300" s="17" t="s">
        <v>87</v>
      </c>
      <c r="BK300" s="148">
        <f>ROUND(P300*H300,2)</f>
        <v>0</v>
      </c>
      <c r="BL300" s="17" t="s">
        <v>162</v>
      </c>
      <c r="BM300" s="261" t="s">
        <v>390</v>
      </c>
    </row>
    <row r="301" s="2" customFormat="1">
      <c r="A301" s="42"/>
      <c r="B301" s="43"/>
      <c r="C301" s="44"/>
      <c r="D301" s="262" t="s">
        <v>164</v>
      </c>
      <c r="E301" s="44"/>
      <c r="F301" s="263" t="s">
        <v>391</v>
      </c>
      <c r="G301" s="44"/>
      <c r="H301" s="44"/>
      <c r="I301" s="217"/>
      <c r="J301" s="217"/>
      <c r="K301" s="44"/>
      <c r="L301" s="44"/>
      <c r="M301" s="45"/>
      <c r="N301" s="264"/>
      <c r="O301" s="265"/>
      <c r="P301" s="95"/>
      <c r="Q301" s="95"/>
      <c r="R301" s="95"/>
      <c r="S301" s="95"/>
      <c r="T301" s="95"/>
      <c r="U301" s="95"/>
      <c r="V301" s="95"/>
      <c r="W301" s="95"/>
      <c r="X301" s="96"/>
      <c r="Y301" s="42"/>
      <c r="Z301" s="42"/>
      <c r="AA301" s="42"/>
      <c r="AB301" s="42"/>
      <c r="AC301" s="42"/>
      <c r="AD301" s="42"/>
      <c r="AE301" s="42"/>
      <c r="AT301" s="17" t="s">
        <v>164</v>
      </c>
      <c r="AU301" s="17" t="s">
        <v>89</v>
      </c>
    </row>
    <row r="302" s="2" customFormat="1">
      <c r="A302" s="42"/>
      <c r="B302" s="43"/>
      <c r="C302" s="44"/>
      <c r="D302" s="266" t="s">
        <v>166</v>
      </c>
      <c r="E302" s="44"/>
      <c r="F302" s="267" t="s">
        <v>392</v>
      </c>
      <c r="G302" s="44"/>
      <c r="H302" s="44"/>
      <c r="I302" s="217"/>
      <c r="J302" s="217"/>
      <c r="K302" s="44"/>
      <c r="L302" s="44"/>
      <c r="M302" s="45"/>
      <c r="N302" s="264"/>
      <c r="O302" s="265"/>
      <c r="P302" s="95"/>
      <c r="Q302" s="95"/>
      <c r="R302" s="95"/>
      <c r="S302" s="95"/>
      <c r="T302" s="95"/>
      <c r="U302" s="95"/>
      <c r="V302" s="95"/>
      <c r="W302" s="95"/>
      <c r="X302" s="96"/>
      <c r="Y302" s="42"/>
      <c r="Z302" s="42"/>
      <c r="AA302" s="42"/>
      <c r="AB302" s="42"/>
      <c r="AC302" s="42"/>
      <c r="AD302" s="42"/>
      <c r="AE302" s="42"/>
      <c r="AT302" s="17" t="s">
        <v>166</v>
      </c>
      <c r="AU302" s="17" t="s">
        <v>89</v>
      </c>
    </row>
    <row r="303" s="2" customFormat="1" ht="24.15" customHeight="1">
      <c r="A303" s="42"/>
      <c r="B303" s="43"/>
      <c r="C303" s="268" t="s">
        <v>393</v>
      </c>
      <c r="D303" s="268" t="s">
        <v>168</v>
      </c>
      <c r="E303" s="269" t="s">
        <v>394</v>
      </c>
      <c r="F303" s="270" t="s">
        <v>395</v>
      </c>
      <c r="G303" s="271" t="s">
        <v>389</v>
      </c>
      <c r="H303" s="272">
        <v>2</v>
      </c>
      <c r="I303" s="273"/>
      <c r="J303" s="274"/>
      <c r="K303" s="275">
        <f>ROUND(P303*H303,2)</f>
        <v>0</v>
      </c>
      <c r="L303" s="270" t="s">
        <v>161</v>
      </c>
      <c r="M303" s="276"/>
      <c r="N303" s="277" t="s">
        <v>1</v>
      </c>
      <c r="O303" s="257" t="s">
        <v>42</v>
      </c>
      <c r="P303" s="258">
        <f>I303+J303</f>
        <v>0</v>
      </c>
      <c r="Q303" s="258">
        <f>ROUND(I303*H303,2)</f>
        <v>0</v>
      </c>
      <c r="R303" s="258">
        <f>ROUND(J303*H303,2)</f>
        <v>0</v>
      </c>
      <c r="S303" s="95"/>
      <c r="T303" s="259">
        <f>S303*H303</f>
        <v>0</v>
      </c>
      <c r="U303" s="259">
        <v>0.34699999999999998</v>
      </c>
      <c r="V303" s="259">
        <f>U303*H303</f>
        <v>0.69399999999999995</v>
      </c>
      <c r="W303" s="259">
        <v>0</v>
      </c>
      <c r="X303" s="260">
        <f>W303*H303</f>
        <v>0</v>
      </c>
      <c r="Y303" s="42"/>
      <c r="Z303" s="42"/>
      <c r="AA303" s="42"/>
      <c r="AB303" s="42"/>
      <c r="AC303" s="42"/>
      <c r="AD303" s="42"/>
      <c r="AE303" s="42"/>
      <c r="AR303" s="261" t="s">
        <v>171</v>
      </c>
      <c r="AT303" s="261" t="s">
        <v>168</v>
      </c>
      <c r="AU303" s="261" t="s">
        <v>89</v>
      </c>
      <c r="AY303" s="17" t="s">
        <v>154</v>
      </c>
      <c r="BE303" s="148">
        <f>IF(O303="základní",K303,0)</f>
        <v>0</v>
      </c>
      <c r="BF303" s="148">
        <f>IF(O303="snížená",K303,0)</f>
        <v>0</v>
      </c>
      <c r="BG303" s="148">
        <f>IF(O303="zákl. přenesená",K303,0)</f>
        <v>0</v>
      </c>
      <c r="BH303" s="148">
        <f>IF(O303="sníž. přenesená",K303,0)</f>
        <v>0</v>
      </c>
      <c r="BI303" s="148">
        <f>IF(O303="nulová",K303,0)</f>
        <v>0</v>
      </c>
      <c r="BJ303" s="17" t="s">
        <v>87</v>
      </c>
      <c r="BK303" s="148">
        <f>ROUND(P303*H303,2)</f>
        <v>0</v>
      </c>
      <c r="BL303" s="17" t="s">
        <v>162</v>
      </c>
      <c r="BM303" s="261" t="s">
        <v>396</v>
      </c>
    </row>
    <row r="304" s="2" customFormat="1">
      <c r="A304" s="42"/>
      <c r="B304" s="43"/>
      <c r="C304" s="44"/>
      <c r="D304" s="262" t="s">
        <v>164</v>
      </c>
      <c r="E304" s="44"/>
      <c r="F304" s="263" t="s">
        <v>395</v>
      </c>
      <c r="G304" s="44"/>
      <c r="H304" s="44"/>
      <c r="I304" s="217"/>
      <c r="J304" s="217"/>
      <c r="K304" s="44"/>
      <c r="L304" s="44"/>
      <c r="M304" s="45"/>
      <c r="N304" s="264"/>
      <c r="O304" s="265"/>
      <c r="P304" s="95"/>
      <c r="Q304" s="95"/>
      <c r="R304" s="95"/>
      <c r="S304" s="95"/>
      <c r="T304" s="95"/>
      <c r="U304" s="95"/>
      <c r="V304" s="95"/>
      <c r="W304" s="95"/>
      <c r="X304" s="96"/>
      <c r="Y304" s="42"/>
      <c r="Z304" s="42"/>
      <c r="AA304" s="42"/>
      <c r="AB304" s="42"/>
      <c r="AC304" s="42"/>
      <c r="AD304" s="42"/>
      <c r="AE304" s="42"/>
      <c r="AT304" s="17" t="s">
        <v>164</v>
      </c>
      <c r="AU304" s="17" t="s">
        <v>89</v>
      </c>
    </row>
    <row r="305" s="2" customFormat="1" ht="24.15" customHeight="1">
      <c r="A305" s="42"/>
      <c r="B305" s="43"/>
      <c r="C305" s="249" t="s">
        <v>397</v>
      </c>
      <c r="D305" s="249" t="s">
        <v>157</v>
      </c>
      <c r="E305" s="250" t="s">
        <v>398</v>
      </c>
      <c r="F305" s="251" t="s">
        <v>399</v>
      </c>
      <c r="G305" s="252" t="s">
        <v>160</v>
      </c>
      <c r="H305" s="253">
        <v>28</v>
      </c>
      <c r="I305" s="254"/>
      <c r="J305" s="254"/>
      <c r="K305" s="255">
        <f>ROUND(P305*H305,2)</f>
        <v>0</v>
      </c>
      <c r="L305" s="251" t="s">
        <v>161</v>
      </c>
      <c r="M305" s="45"/>
      <c r="N305" s="256" t="s">
        <v>1</v>
      </c>
      <c r="O305" s="257" t="s">
        <v>42</v>
      </c>
      <c r="P305" s="258">
        <f>I305+J305</f>
        <v>0</v>
      </c>
      <c r="Q305" s="258">
        <f>ROUND(I305*H305,2)</f>
        <v>0</v>
      </c>
      <c r="R305" s="258">
        <f>ROUND(J305*H305,2)</f>
        <v>0</v>
      </c>
      <c r="S305" s="95"/>
      <c r="T305" s="259">
        <f>S305*H305</f>
        <v>0</v>
      </c>
      <c r="U305" s="259">
        <v>1.0000000000000001E-05</v>
      </c>
      <c r="V305" s="259">
        <f>U305*H305</f>
        <v>0.00028000000000000003</v>
      </c>
      <c r="W305" s="259">
        <v>0</v>
      </c>
      <c r="X305" s="260">
        <f>W305*H305</f>
        <v>0</v>
      </c>
      <c r="Y305" s="42"/>
      <c r="Z305" s="42"/>
      <c r="AA305" s="42"/>
      <c r="AB305" s="42"/>
      <c r="AC305" s="42"/>
      <c r="AD305" s="42"/>
      <c r="AE305" s="42"/>
      <c r="AR305" s="261" t="s">
        <v>162</v>
      </c>
      <c r="AT305" s="261" t="s">
        <v>157</v>
      </c>
      <c r="AU305" s="261" t="s">
        <v>89</v>
      </c>
      <c r="AY305" s="17" t="s">
        <v>154</v>
      </c>
      <c r="BE305" s="148">
        <f>IF(O305="základní",K305,0)</f>
        <v>0</v>
      </c>
      <c r="BF305" s="148">
        <f>IF(O305="snížená",K305,0)</f>
        <v>0</v>
      </c>
      <c r="BG305" s="148">
        <f>IF(O305="zákl. přenesená",K305,0)</f>
        <v>0</v>
      </c>
      <c r="BH305" s="148">
        <f>IF(O305="sníž. přenesená",K305,0)</f>
        <v>0</v>
      </c>
      <c r="BI305" s="148">
        <f>IF(O305="nulová",K305,0)</f>
        <v>0</v>
      </c>
      <c r="BJ305" s="17" t="s">
        <v>87</v>
      </c>
      <c r="BK305" s="148">
        <f>ROUND(P305*H305,2)</f>
        <v>0</v>
      </c>
      <c r="BL305" s="17" t="s">
        <v>162</v>
      </c>
      <c r="BM305" s="261" t="s">
        <v>400</v>
      </c>
    </row>
    <row r="306" s="2" customFormat="1">
      <c r="A306" s="42"/>
      <c r="B306" s="43"/>
      <c r="C306" s="44"/>
      <c r="D306" s="262" t="s">
        <v>164</v>
      </c>
      <c r="E306" s="44"/>
      <c r="F306" s="263" t="s">
        <v>401</v>
      </c>
      <c r="G306" s="44"/>
      <c r="H306" s="44"/>
      <c r="I306" s="217"/>
      <c r="J306" s="217"/>
      <c r="K306" s="44"/>
      <c r="L306" s="44"/>
      <c r="M306" s="45"/>
      <c r="N306" s="264"/>
      <c r="O306" s="265"/>
      <c r="P306" s="95"/>
      <c r="Q306" s="95"/>
      <c r="R306" s="95"/>
      <c r="S306" s="95"/>
      <c r="T306" s="95"/>
      <c r="U306" s="95"/>
      <c r="V306" s="95"/>
      <c r="W306" s="95"/>
      <c r="X306" s="96"/>
      <c r="Y306" s="42"/>
      <c r="Z306" s="42"/>
      <c r="AA306" s="42"/>
      <c r="AB306" s="42"/>
      <c r="AC306" s="42"/>
      <c r="AD306" s="42"/>
      <c r="AE306" s="42"/>
      <c r="AT306" s="17" t="s">
        <v>164</v>
      </c>
      <c r="AU306" s="17" t="s">
        <v>89</v>
      </c>
    </row>
    <row r="307" s="2" customFormat="1">
      <c r="A307" s="42"/>
      <c r="B307" s="43"/>
      <c r="C307" s="44"/>
      <c r="D307" s="266" t="s">
        <v>166</v>
      </c>
      <c r="E307" s="44"/>
      <c r="F307" s="267" t="s">
        <v>402</v>
      </c>
      <c r="G307" s="44"/>
      <c r="H307" s="44"/>
      <c r="I307" s="217"/>
      <c r="J307" s="217"/>
      <c r="K307" s="44"/>
      <c r="L307" s="44"/>
      <c r="M307" s="45"/>
      <c r="N307" s="264"/>
      <c r="O307" s="265"/>
      <c r="P307" s="95"/>
      <c r="Q307" s="95"/>
      <c r="R307" s="95"/>
      <c r="S307" s="95"/>
      <c r="T307" s="95"/>
      <c r="U307" s="95"/>
      <c r="V307" s="95"/>
      <c r="W307" s="95"/>
      <c r="X307" s="96"/>
      <c r="Y307" s="42"/>
      <c r="Z307" s="42"/>
      <c r="AA307" s="42"/>
      <c r="AB307" s="42"/>
      <c r="AC307" s="42"/>
      <c r="AD307" s="42"/>
      <c r="AE307" s="42"/>
      <c r="AT307" s="17" t="s">
        <v>166</v>
      </c>
      <c r="AU307" s="17" t="s">
        <v>89</v>
      </c>
    </row>
    <row r="308" s="14" customFormat="1">
      <c r="A308" s="14"/>
      <c r="B308" s="293"/>
      <c r="C308" s="294"/>
      <c r="D308" s="262" t="s">
        <v>173</v>
      </c>
      <c r="E308" s="295" t="s">
        <v>1</v>
      </c>
      <c r="F308" s="296" t="s">
        <v>403</v>
      </c>
      <c r="G308" s="294"/>
      <c r="H308" s="295" t="s">
        <v>1</v>
      </c>
      <c r="I308" s="297"/>
      <c r="J308" s="297"/>
      <c r="K308" s="294"/>
      <c r="L308" s="294"/>
      <c r="M308" s="298"/>
      <c r="N308" s="299"/>
      <c r="O308" s="300"/>
      <c r="P308" s="300"/>
      <c r="Q308" s="300"/>
      <c r="R308" s="300"/>
      <c r="S308" s="300"/>
      <c r="T308" s="300"/>
      <c r="U308" s="300"/>
      <c r="V308" s="300"/>
      <c r="W308" s="300"/>
      <c r="X308" s="301"/>
      <c r="Y308" s="14"/>
      <c r="Z308" s="14"/>
      <c r="AA308" s="14"/>
      <c r="AB308" s="14"/>
      <c r="AC308" s="14"/>
      <c r="AD308" s="14"/>
      <c r="AE308" s="14"/>
      <c r="AT308" s="302" t="s">
        <v>173</v>
      </c>
      <c r="AU308" s="302" t="s">
        <v>89</v>
      </c>
      <c r="AV308" s="14" t="s">
        <v>87</v>
      </c>
      <c r="AW308" s="14" t="s">
        <v>5</v>
      </c>
      <c r="AX308" s="14" t="s">
        <v>79</v>
      </c>
      <c r="AY308" s="302" t="s">
        <v>154</v>
      </c>
    </row>
    <row r="309" s="13" customFormat="1">
      <c r="A309" s="13"/>
      <c r="B309" s="278"/>
      <c r="C309" s="279"/>
      <c r="D309" s="262" t="s">
        <v>173</v>
      </c>
      <c r="E309" s="280" t="s">
        <v>1</v>
      </c>
      <c r="F309" s="281" t="s">
        <v>404</v>
      </c>
      <c r="G309" s="279"/>
      <c r="H309" s="282">
        <v>28</v>
      </c>
      <c r="I309" s="283"/>
      <c r="J309" s="283"/>
      <c r="K309" s="279"/>
      <c r="L309" s="279"/>
      <c r="M309" s="284"/>
      <c r="N309" s="285"/>
      <c r="O309" s="286"/>
      <c r="P309" s="286"/>
      <c r="Q309" s="286"/>
      <c r="R309" s="286"/>
      <c r="S309" s="286"/>
      <c r="T309" s="286"/>
      <c r="U309" s="286"/>
      <c r="V309" s="286"/>
      <c r="W309" s="286"/>
      <c r="X309" s="287"/>
      <c r="Y309" s="13"/>
      <c r="Z309" s="13"/>
      <c r="AA309" s="13"/>
      <c r="AB309" s="13"/>
      <c r="AC309" s="13"/>
      <c r="AD309" s="13"/>
      <c r="AE309" s="13"/>
      <c r="AT309" s="288" t="s">
        <v>173</v>
      </c>
      <c r="AU309" s="288" t="s">
        <v>89</v>
      </c>
      <c r="AV309" s="13" t="s">
        <v>89</v>
      </c>
      <c r="AW309" s="13" t="s">
        <v>5</v>
      </c>
      <c r="AX309" s="13" t="s">
        <v>87</v>
      </c>
      <c r="AY309" s="288" t="s">
        <v>154</v>
      </c>
    </row>
    <row r="310" s="2" customFormat="1" ht="24.15" customHeight="1">
      <c r="A310" s="42"/>
      <c r="B310" s="43"/>
      <c r="C310" s="268" t="s">
        <v>405</v>
      </c>
      <c r="D310" s="268" t="s">
        <v>168</v>
      </c>
      <c r="E310" s="269" t="s">
        <v>406</v>
      </c>
      <c r="F310" s="270" t="s">
        <v>407</v>
      </c>
      <c r="G310" s="271" t="s">
        <v>160</v>
      </c>
      <c r="H310" s="272">
        <v>28.420000000000002</v>
      </c>
      <c r="I310" s="273"/>
      <c r="J310" s="274"/>
      <c r="K310" s="275">
        <f>ROUND(P310*H310,2)</f>
        <v>0</v>
      </c>
      <c r="L310" s="270" t="s">
        <v>161</v>
      </c>
      <c r="M310" s="276"/>
      <c r="N310" s="277" t="s">
        <v>1</v>
      </c>
      <c r="O310" s="257" t="s">
        <v>42</v>
      </c>
      <c r="P310" s="258">
        <f>I310+J310</f>
        <v>0</v>
      </c>
      <c r="Q310" s="258">
        <f>ROUND(I310*H310,2)</f>
        <v>0</v>
      </c>
      <c r="R310" s="258">
        <f>ROUND(J310*H310,2)</f>
        <v>0</v>
      </c>
      <c r="S310" s="95"/>
      <c r="T310" s="259">
        <f>S310*H310</f>
        <v>0</v>
      </c>
      <c r="U310" s="259">
        <v>0.0030999999999999999</v>
      </c>
      <c r="V310" s="259">
        <f>U310*H310</f>
        <v>0.088102</v>
      </c>
      <c r="W310" s="259">
        <v>0</v>
      </c>
      <c r="X310" s="260">
        <f>W310*H310</f>
        <v>0</v>
      </c>
      <c r="Y310" s="42"/>
      <c r="Z310" s="42"/>
      <c r="AA310" s="42"/>
      <c r="AB310" s="42"/>
      <c r="AC310" s="42"/>
      <c r="AD310" s="42"/>
      <c r="AE310" s="42"/>
      <c r="AR310" s="261" t="s">
        <v>171</v>
      </c>
      <c r="AT310" s="261" t="s">
        <v>168</v>
      </c>
      <c r="AU310" s="261" t="s">
        <v>89</v>
      </c>
      <c r="AY310" s="17" t="s">
        <v>154</v>
      </c>
      <c r="BE310" s="148">
        <f>IF(O310="základní",K310,0)</f>
        <v>0</v>
      </c>
      <c r="BF310" s="148">
        <f>IF(O310="snížená",K310,0)</f>
        <v>0</v>
      </c>
      <c r="BG310" s="148">
        <f>IF(O310="zákl. přenesená",K310,0)</f>
        <v>0</v>
      </c>
      <c r="BH310" s="148">
        <f>IF(O310="sníž. přenesená",K310,0)</f>
        <v>0</v>
      </c>
      <c r="BI310" s="148">
        <f>IF(O310="nulová",K310,0)</f>
        <v>0</v>
      </c>
      <c r="BJ310" s="17" t="s">
        <v>87</v>
      </c>
      <c r="BK310" s="148">
        <f>ROUND(P310*H310,2)</f>
        <v>0</v>
      </c>
      <c r="BL310" s="17" t="s">
        <v>162</v>
      </c>
      <c r="BM310" s="261" t="s">
        <v>408</v>
      </c>
    </row>
    <row r="311" s="2" customFormat="1">
      <c r="A311" s="42"/>
      <c r="B311" s="43"/>
      <c r="C311" s="44"/>
      <c r="D311" s="262" t="s">
        <v>164</v>
      </c>
      <c r="E311" s="44"/>
      <c r="F311" s="263" t="s">
        <v>407</v>
      </c>
      <c r="G311" s="44"/>
      <c r="H311" s="44"/>
      <c r="I311" s="217"/>
      <c r="J311" s="217"/>
      <c r="K311" s="44"/>
      <c r="L311" s="44"/>
      <c r="M311" s="45"/>
      <c r="N311" s="264"/>
      <c r="O311" s="265"/>
      <c r="P311" s="95"/>
      <c r="Q311" s="95"/>
      <c r="R311" s="95"/>
      <c r="S311" s="95"/>
      <c r="T311" s="95"/>
      <c r="U311" s="95"/>
      <c r="V311" s="95"/>
      <c r="W311" s="95"/>
      <c r="X311" s="96"/>
      <c r="Y311" s="42"/>
      <c r="Z311" s="42"/>
      <c r="AA311" s="42"/>
      <c r="AB311" s="42"/>
      <c r="AC311" s="42"/>
      <c r="AD311" s="42"/>
      <c r="AE311" s="42"/>
      <c r="AT311" s="17" t="s">
        <v>164</v>
      </c>
      <c r="AU311" s="17" t="s">
        <v>89</v>
      </c>
    </row>
    <row r="312" s="13" customFormat="1">
      <c r="A312" s="13"/>
      <c r="B312" s="278"/>
      <c r="C312" s="279"/>
      <c r="D312" s="262" t="s">
        <v>173</v>
      </c>
      <c r="E312" s="279"/>
      <c r="F312" s="281" t="s">
        <v>409</v>
      </c>
      <c r="G312" s="279"/>
      <c r="H312" s="282">
        <v>28.420000000000002</v>
      </c>
      <c r="I312" s="283"/>
      <c r="J312" s="283"/>
      <c r="K312" s="279"/>
      <c r="L312" s="279"/>
      <c r="M312" s="284"/>
      <c r="N312" s="285"/>
      <c r="O312" s="286"/>
      <c r="P312" s="286"/>
      <c r="Q312" s="286"/>
      <c r="R312" s="286"/>
      <c r="S312" s="286"/>
      <c r="T312" s="286"/>
      <c r="U312" s="286"/>
      <c r="V312" s="286"/>
      <c r="W312" s="286"/>
      <c r="X312" s="287"/>
      <c r="Y312" s="13"/>
      <c r="Z312" s="13"/>
      <c r="AA312" s="13"/>
      <c r="AB312" s="13"/>
      <c r="AC312" s="13"/>
      <c r="AD312" s="13"/>
      <c r="AE312" s="13"/>
      <c r="AT312" s="288" t="s">
        <v>173</v>
      </c>
      <c r="AU312" s="288" t="s">
        <v>89</v>
      </c>
      <c r="AV312" s="13" t="s">
        <v>89</v>
      </c>
      <c r="AW312" s="13" t="s">
        <v>4</v>
      </c>
      <c r="AX312" s="13" t="s">
        <v>87</v>
      </c>
      <c r="AY312" s="288" t="s">
        <v>154</v>
      </c>
    </row>
    <row r="313" s="2" customFormat="1" ht="24.15" customHeight="1">
      <c r="A313" s="42"/>
      <c r="B313" s="43"/>
      <c r="C313" s="249" t="s">
        <v>410</v>
      </c>
      <c r="D313" s="249" t="s">
        <v>157</v>
      </c>
      <c r="E313" s="250" t="s">
        <v>411</v>
      </c>
      <c r="F313" s="251" t="s">
        <v>412</v>
      </c>
      <c r="G313" s="252" t="s">
        <v>389</v>
      </c>
      <c r="H313" s="253">
        <v>4</v>
      </c>
      <c r="I313" s="254"/>
      <c r="J313" s="254"/>
      <c r="K313" s="255">
        <f>ROUND(P313*H313,2)</f>
        <v>0</v>
      </c>
      <c r="L313" s="251" t="s">
        <v>161</v>
      </c>
      <c r="M313" s="45"/>
      <c r="N313" s="256" t="s">
        <v>1</v>
      </c>
      <c r="O313" s="257" t="s">
        <v>42</v>
      </c>
      <c r="P313" s="258">
        <f>I313+J313</f>
        <v>0</v>
      </c>
      <c r="Q313" s="258">
        <f>ROUND(I313*H313,2)</f>
        <v>0</v>
      </c>
      <c r="R313" s="258">
        <f>ROUND(J313*H313,2)</f>
        <v>0</v>
      </c>
      <c r="S313" s="95"/>
      <c r="T313" s="259">
        <f>S313*H313</f>
        <v>0</v>
      </c>
      <c r="U313" s="259">
        <v>0.42368</v>
      </c>
      <c r="V313" s="259">
        <f>U313*H313</f>
        <v>1.69472</v>
      </c>
      <c r="W313" s="259">
        <v>0</v>
      </c>
      <c r="X313" s="260">
        <f>W313*H313</f>
        <v>0</v>
      </c>
      <c r="Y313" s="42"/>
      <c r="Z313" s="42"/>
      <c r="AA313" s="42"/>
      <c r="AB313" s="42"/>
      <c r="AC313" s="42"/>
      <c r="AD313" s="42"/>
      <c r="AE313" s="42"/>
      <c r="AR313" s="261" t="s">
        <v>162</v>
      </c>
      <c r="AT313" s="261" t="s">
        <v>157</v>
      </c>
      <c r="AU313" s="261" t="s">
        <v>89</v>
      </c>
      <c r="AY313" s="17" t="s">
        <v>154</v>
      </c>
      <c r="BE313" s="148">
        <f>IF(O313="základní",K313,0)</f>
        <v>0</v>
      </c>
      <c r="BF313" s="148">
        <f>IF(O313="snížená",K313,0)</f>
        <v>0</v>
      </c>
      <c r="BG313" s="148">
        <f>IF(O313="zákl. přenesená",K313,0)</f>
        <v>0</v>
      </c>
      <c r="BH313" s="148">
        <f>IF(O313="sníž. přenesená",K313,0)</f>
        <v>0</v>
      </c>
      <c r="BI313" s="148">
        <f>IF(O313="nulová",K313,0)</f>
        <v>0</v>
      </c>
      <c r="BJ313" s="17" t="s">
        <v>87</v>
      </c>
      <c r="BK313" s="148">
        <f>ROUND(P313*H313,2)</f>
        <v>0</v>
      </c>
      <c r="BL313" s="17" t="s">
        <v>162</v>
      </c>
      <c r="BM313" s="261" t="s">
        <v>413</v>
      </c>
    </row>
    <row r="314" s="2" customFormat="1">
      <c r="A314" s="42"/>
      <c r="B314" s="43"/>
      <c r="C314" s="44"/>
      <c r="D314" s="262" t="s">
        <v>164</v>
      </c>
      <c r="E314" s="44"/>
      <c r="F314" s="263" t="s">
        <v>414</v>
      </c>
      <c r="G314" s="44"/>
      <c r="H314" s="44"/>
      <c r="I314" s="217"/>
      <c r="J314" s="217"/>
      <c r="K314" s="44"/>
      <c r="L314" s="44"/>
      <c r="M314" s="45"/>
      <c r="N314" s="264"/>
      <c r="O314" s="265"/>
      <c r="P314" s="95"/>
      <c r="Q314" s="95"/>
      <c r="R314" s="95"/>
      <c r="S314" s="95"/>
      <c r="T314" s="95"/>
      <c r="U314" s="95"/>
      <c r="V314" s="95"/>
      <c r="W314" s="95"/>
      <c r="X314" s="96"/>
      <c r="Y314" s="42"/>
      <c r="Z314" s="42"/>
      <c r="AA314" s="42"/>
      <c r="AB314" s="42"/>
      <c r="AC314" s="42"/>
      <c r="AD314" s="42"/>
      <c r="AE314" s="42"/>
      <c r="AT314" s="17" t="s">
        <v>164</v>
      </c>
      <c r="AU314" s="17" t="s">
        <v>89</v>
      </c>
    </row>
    <row r="315" s="2" customFormat="1">
      <c r="A315" s="42"/>
      <c r="B315" s="43"/>
      <c r="C315" s="44"/>
      <c r="D315" s="266" t="s">
        <v>166</v>
      </c>
      <c r="E315" s="44"/>
      <c r="F315" s="267" t="s">
        <v>415</v>
      </c>
      <c r="G315" s="44"/>
      <c r="H315" s="44"/>
      <c r="I315" s="217"/>
      <c r="J315" s="217"/>
      <c r="K315" s="44"/>
      <c r="L315" s="44"/>
      <c r="M315" s="45"/>
      <c r="N315" s="264"/>
      <c r="O315" s="265"/>
      <c r="P315" s="95"/>
      <c r="Q315" s="95"/>
      <c r="R315" s="95"/>
      <c r="S315" s="95"/>
      <c r="T315" s="95"/>
      <c r="U315" s="95"/>
      <c r="V315" s="95"/>
      <c r="W315" s="95"/>
      <c r="X315" s="96"/>
      <c r="Y315" s="42"/>
      <c r="Z315" s="42"/>
      <c r="AA315" s="42"/>
      <c r="AB315" s="42"/>
      <c r="AC315" s="42"/>
      <c r="AD315" s="42"/>
      <c r="AE315" s="42"/>
      <c r="AT315" s="17" t="s">
        <v>166</v>
      </c>
      <c r="AU315" s="17" t="s">
        <v>89</v>
      </c>
    </row>
    <row r="316" s="13" customFormat="1">
      <c r="A316" s="13"/>
      <c r="B316" s="278"/>
      <c r="C316" s="279"/>
      <c r="D316" s="262" t="s">
        <v>173</v>
      </c>
      <c r="E316" s="280" t="s">
        <v>1</v>
      </c>
      <c r="F316" s="281" t="s">
        <v>89</v>
      </c>
      <c r="G316" s="279"/>
      <c r="H316" s="282">
        <v>2</v>
      </c>
      <c r="I316" s="283"/>
      <c r="J316" s="283"/>
      <c r="K316" s="279"/>
      <c r="L316" s="279"/>
      <c r="M316" s="284"/>
      <c r="N316" s="285"/>
      <c r="O316" s="286"/>
      <c r="P316" s="286"/>
      <c r="Q316" s="286"/>
      <c r="R316" s="286"/>
      <c r="S316" s="286"/>
      <c r="T316" s="286"/>
      <c r="U316" s="286"/>
      <c r="V316" s="286"/>
      <c r="W316" s="286"/>
      <c r="X316" s="287"/>
      <c r="Y316" s="13"/>
      <c r="Z316" s="13"/>
      <c r="AA316" s="13"/>
      <c r="AB316" s="13"/>
      <c r="AC316" s="13"/>
      <c r="AD316" s="13"/>
      <c r="AE316" s="13"/>
      <c r="AT316" s="288" t="s">
        <v>173</v>
      </c>
      <c r="AU316" s="288" t="s">
        <v>89</v>
      </c>
      <c r="AV316" s="13" t="s">
        <v>89</v>
      </c>
      <c r="AW316" s="13" t="s">
        <v>5</v>
      </c>
      <c r="AX316" s="13" t="s">
        <v>87</v>
      </c>
      <c r="AY316" s="288" t="s">
        <v>154</v>
      </c>
    </row>
    <row r="317" s="13" customFormat="1">
      <c r="A317" s="13"/>
      <c r="B317" s="278"/>
      <c r="C317" s="279"/>
      <c r="D317" s="262" t="s">
        <v>173</v>
      </c>
      <c r="E317" s="279"/>
      <c r="F317" s="281" t="s">
        <v>416</v>
      </c>
      <c r="G317" s="279"/>
      <c r="H317" s="282">
        <v>4</v>
      </c>
      <c r="I317" s="283"/>
      <c r="J317" s="283"/>
      <c r="K317" s="279"/>
      <c r="L317" s="279"/>
      <c r="M317" s="284"/>
      <c r="N317" s="285"/>
      <c r="O317" s="286"/>
      <c r="P317" s="286"/>
      <c r="Q317" s="286"/>
      <c r="R317" s="286"/>
      <c r="S317" s="286"/>
      <c r="T317" s="286"/>
      <c r="U317" s="286"/>
      <c r="V317" s="286"/>
      <c r="W317" s="286"/>
      <c r="X317" s="287"/>
      <c r="Y317" s="13"/>
      <c r="Z317" s="13"/>
      <c r="AA317" s="13"/>
      <c r="AB317" s="13"/>
      <c r="AC317" s="13"/>
      <c r="AD317" s="13"/>
      <c r="AE317" s="13"/>
      <c r="AT317" s="288" t="s">
        <v>173</v>
      </c>
      <c r="AU317" s="288" t="s">
        <v>89</v>
      </c>
      <c r="AV317" s="13" t="s">
        <v>89</v>
      </c>
      <c r="AW317" s="13" t="s">
        <v>4</v>
      </c>
      <c r="AX317" s="13" t="s">
        <v>87</v>
      </c>
      <c r="AY317" s="288" t="s">
        <v>154</v>
      </c>
    </row>
    <row r="318" s="2" customFormat="1" ht="24.15" customHeight="1">
      <c r="A318" s="42"/>
      <c r="B318" s="43"/>
      <c r="C318" s="249" t="s">
        <v>417</v>
      </c>
      <c r="D318" s="249" t="s">
        <v>157</v>
      </c>
      <c r="E318" s="250" t="s">
        <v>418</v>
      </c>
      <c r="F318" s="251" t="s">
        <v>419</v>
      </c>
      <c r="G318" s="252" t="s">
        <v>389</v>
      </c>
      <c r="H318" s="253">
        <v>1</v>
      </c>
      <c r="I318" s="254"/>
      <c r="J318" s="254"/>
      <c r="K318" s="255">
        <f>ROUND(P318*H318,2)</f>
        <v>0</v>
      </c>
      <c r="L318" s="251" t="s">
        <v>161</v>
      </c>
      <c r="M318" s="45"/>
      <c r="N318" s="256" t="s">
        <v>1</v>
      </c>
      <c r="O318" s="257" t="s">
        <v>42</v>
      </c>
      <c r="P318" s="258">
        <f>I318+J318</f>
        <v>0</v>
      </c>
      <c r="Q318" s="258">
        <f>ROUND(I318*H318,2)</f>
        <v>0</v>
      </c>
      <c r="R318" s="258">
        <f>ROUND(J318*H318,2)</f>
        <v>0</v>
      </c>
      <c r="S318" s="95"/>
      <c r="T318" s="259">
        <f>S318*H318</f>
        <v>0</v>
      </c>
      <c r="U318" s="259">
        <v>0.42080000000000001</v>
      </c>
      <c r="V318" s="259">
        <f>U318*H318</f>
        <v>0.42080000000000001</v>
      </c>
      <c r="W318" s="259">
        <v>0</v>
      </c>
      <c r="X318" s="260">
        <f>W318*H318</f>
        <v>0</v>
      </c>
      <c r="Y318" s="42"/>
      <c r="Z318" s="42"/>
      <c r="AA318" s="42"/>
      <c r="AB318" s="42"/>
      <c r="AC318" s="42"/>
      <c r="AD318" s="42"/>
      <c r="AE318" s="42"/>
      <c r="AR318" s="261" t="s">
        <v>162</v>
      </c>
      <c r="AT318" s="261" t="s">
        <v>157</v>
      </c>
      <c r="AU318" s="261" t="s">
        <v>89</v>
      </c>
      <c r="AY318" s="17" t="s">
        <v>154</v>
      </c>
      <c r="BE318" s="148">
        <f>IF(O318="základní",K318,0)</f>
        <v>0</v>
      </c>
      <c r="BF318" s="148">
        <f>IF(O318="snížená",K318,0)</f>
        <v>0</v>
      </c>
      <c r="BG318" s="148">
        <f>IF(O318="zákl. přenesená",K318,0)</f>
        <v>0</v>
      </c>
      <c r="BH318" s="148">
        <f>IF(O318="sníž. přenesená",K318,0)</f>
        <v>0</v>
      </c>
      <c r="BI318" s="148">
        <f>IF(O318="nulová",K318,0)</f>
        <v>0</v>
      </c>
      <c r="BJ318" s="17" t="s">
        <v>87</v>
      </c>
      <c r="BK318" s="148">
        <f>ROUND(P318*H318,2)</f>
        <v>0</v>
      </c>
      <c r="BL318" s="17" t="s">
        <v>162</v>
      </c>
      <c r="BM318" s="261" t="s">
        <v>420</v>
      </c>
    </row>
    <row r="319" s="2" customFormat="1">
      <c r="A319" s="42"/>
      <c r="B319" s="43"/>
      <c r="C319" s="44"/>
      <c r="D319" s="262" t="s">
        <v>164</v>
      </c>
      <c r="E319" s="44"/>
      <c r="F319" s="263" t="s">
        <v>421</v>
      </c>
      <c r="G319" s="44"/>
      <c r="H319" s="44"/>
      <c r="I319" s="217"/>
      <c r="J319" s="217"/>
      <c r="K319" s="44"/>
      <c r="L319" s="44"/>
      <c r="M319" s="45"/>
      <c r="N319" s="264"/>
      <c r="O319" s="265"/>
      <c r="P319" s="95"/>
      <c r="Q319" s="95"/>
      <c r="R319" s="95"/>
      <c r="S319" s="95"/>
      <c r="T319" s="95"/>
      <c r="U319" s="95"/>
      <c r="V319" s="95"/>
      <c r="W319" s="95"/>
      <c r="X319" s="96"/>
      <c r="Y319" s="42"/>
      <c r="Z319" s="42"/>
      <c r="AA319" s="42"/>
      <c r="AB319" s="42"/>
      <c r="AC319" s="42"/>
      <c r="AD319" s="42"/>
      <c r="AE319" s="42"/>
      <c r="AT319" s="17" t="s">
        <v>164</v>
      </c>
      <c r="AU319" s="17" t="s">
        <v>89</v>
      </c>
    </row>
    <row r="320" s="2" customFormat="1">
      <c r="A320" s="42"/>
      <c r="B320" s="43"/>
      <c r="C320" s="44"/>
      <c r="D320" s="266" t="s">
        <v>166</v>
      </c>
      <c r="E320" s="44"/>
      <c r="F320" s="267" t="s">
        <v>422</v>
      </c>
      <c r="G320" s="44"/>
      <c r="H320" s="44"/>
      <c r="I320" s="217"/>
      <c r="J320" s="217"/>
      <c r="K320" s="44"/>
      <c r="L320" s="44"/>
      <c r="M320" s="45"/>
      <c r="N320" s="264"/>
      <c r="O320" s="265"/>
      <c r="P320" s="95"/>
      <c r="Q320" s="95"/>
      <c r="R320" s="95"/>
      <c r="S320" s="95"/>
      <c r="T320" s="95"/>
      <c r="U320" s="95"/>
      <c r="V320" s="95"/>
      <c r="W320" s="95"/>
      <c r="X320" s="96"/>
      <c r="Y320" s="42"/>
      <c r="Z320" s="42"/>
      <c r="AA320" s="42"/>
      <c r="AB320" s="42"/>
      <c r="AC320" s="42"/>
      <c r="AD320" s="42"/>
      <c r="AE320" s="42"/>
      <c r="AT320" s="17" t="s">
        <v>166</v>
      </c>
      <c r="AU320" s="17" t="s">
        <v>89</v>
      </c>
    </row>
    <row r="321" s="2" customFormat="1" ht="24.15" customHeight="1">
      <c r="A321" s="42"/>
      <c r="B321" s="43"/>
      <c r="C321" s="249" t="s">
        <v>423</v>
      </c>
      <c r="D321" s="249" t="s">
        <v>157</v>
      </c>
      <c r="E321" s="250" t="s">
        <v>424</v>
      </c>
      <c r="F321" s="251" t="s">
        <v>425</v>
      </c>
      <c r="G321" s="252" t="s">
        <v>160</v>
      </c>
      <c r="H321" s="253">
        <v>0.59999999999999998</v>
      </c>
      <c r="I321" s="254"/>
      <c r="J321" s="254"/>
      <c r="K321" s="255">
        <f>ROUND(P321*H321,2)</f>
        <v>0</v>
      </c>
      <c r="L321" s="251" t="s">
        <v>161</v>
      </c>
      <c r="M321" s="45"/>
      <c r="N321" s="256" t="s">
        <v>1</v>
      </c>
      <c r="O321" s="257" t="s">
        <v>42</v>
      </c>
      <c r="P321" s="258">
        <f>I321+J321</f>
        <v>0</v>
      </c>
      <c r="Q321" s="258">
        <f>ROUND(I321*H321,2)</f>
        <v>0</v>
      </c>
      <c r="R321" s="258">
        <f>ROUND(J321*H321,2)</f>
        <v>0</v>
      </c>
      <c r="S321" s="95"/>
      <c r="T321" s="259">
        <f>S321*H321</f>
        <v>0</v>
      </c>
      <c r="U321" s="259">
        <v>0.00316</v>
      </c>
      <c r="V321" s="259">
        <f>U321*H321</f>
        <v>0.0018959999999999999</v>
      </c>
      <c r="W321" s="259">
        <v>0.069000000000000006</v>
      </c>
      <c r="X321" s="260">
        <f>W321*H321</f>
        <v>0.041399999999999999</v>
      </c>
      <c r="Y321" s="42"/>
      <c r="Z321" s="42"/>
      <c r="AA321" s="42"/>
      <c r="AB321" s="42"/>
      <c r="AC321" s="42"/>
      <c r="AD321" s="42"/>
      <c r="AE321" s="42"/>
      <c r="AR321" s="261" t="s">
        <v>162</v>
      </c>
      <c r="AT321" s="261" t="s">
        <v>157</v>
      </c>
      <c r="AU321" s="261" t="s">
        <v>89</v>
      </c>
      <c r="AY321" s="17" t="s">
        <v>154</v>
      </c>
      <c r="BE321" s="148">
        <f>IF(O321="základní",K321,0)</f>
        <v>0</v>
      </c>
      <c r="BF321" s="148">
        <f>IF(O321="snížená",K321,0)</f>
        <v>0</v>
      </c>
      <c r="BG321" s="148">
        <f>IF(O321="zákl. přenesená",K321,0)</f>
        <v>0</v>
      </c>
      <c r="BH321" s="148">
        <f>IF(O321="sníž. přenesená",K321,0)</f>
        <v>0</v>
      </c>
      <c r="BI321" s="148">
        <f>IF(O321="nulová",K321,0)</f>
        <v>0</v>
      </c>
      <c r="BJ321" s="17" t="s">
        <v>87</v>
      </c>
      <c r="BK321" s="148">
        <f>ROUND(P321*H321,2)</f>
        <v>0</v>
      </c>
      <c r="BL321" s="17" t="s">
        <v>162</v>
      </c>
      <c r="BM321" s="261" t="s">
        <v>426</v>
      </c>
    </row>
    <row r="322" s="2" customFormat="1">
      <c r="A322" s="42"/>
      <c r="B322" s="43"/>
      <c r="C322" s="44"/>
      <c r="D322" s="262" t="s">
        <v>164</v>
      </c>
      <c r="E322" s="44"/>
      <c r="F322" s="263" t="s">
        <v>427</v>
      </c>
      <c r="G322" s="44"/>
      <c r="H322" s="44"/>
      <c r="I322" s="217"/>
      <c r="J322" s="217"/>
      <c r="K322" s="44"/>
      <c r="L322" s="44"/>
      <c r="M322" s="45"/>
      <c r="N322" s="264"/>
      <c r="O322" s="265"/>
      <c r="P322" s="95"/>
      <c r="Q322" s="95"/>
      <c r="R322" s="95"/>
      <c r="S322" s="95"/>
      <c r="T322" s="95"/>
      <c r="U322" s="95"/>
      <c r="V322" s="95"/>
      <c r="W322" s="95"/>
      <c r="X322" s="96"/>
      <c r="Y322" s="42"/>
      <c r="Z322" s="42"/>
      <c r="AA322" s="42"/>
      <c r="AB322" s="42"/>
      <c r="AC322" s="42"/>
      <c r="AD322" s="42"/>
      <c r="AE322" s="42"/>
      <c r="AT322" s="17" t="s">
        <v>164</v>
      </c>
      <c r="AU322" s="17" t="s">
        <v>89</v>
      </c>
    </row>
    <row r="323" s="2" customFormat="1">
      <c r="A323" s="42"/>
      <c r="B323" s="43"/>
      <c r="C323" s="44"/>
      <c r="D323" s="266" t="s">
        <v>166</v>
      </c>
      <c r="E323" s="44"/>
      <c r="F323" s="267" t="s">
        <v>428</v>
      </c>
      <c r="G323" s="44"/>
      <c r="H323" s="44"/>
      <c r="I323" s="217"/>
      <c r="J323" s="217"/>
      <c r="K323" s="44"/>
      <c r="L323" s="44"/>
      <c r="M323" s="45"/>
      <c r="N323" s="264"/>
      <c r="O323" s="265"/>
      <c r="P323" s="95"/>
      <c r="Q323" s="95"/>
      <c r="R323" s="95"/>
      <c r="S323" s="95"/>
      <c r="T323" s="95"/>
      <c r="U323" s="95"/>
      <c r="V323" s="95"/>
      <c r="W323" s="95"/>
      <c r="X323" s="96"/>
      <c r="Y323" s="42"/>
      <c r="Z323" s="42"/>
      <c r="AA323" s="42"/>
      <c r="AB323" s="42"/>
      <c r="AC323" s="42"/>
      <c r="AD323" s="42"/>
      <c r="AE323" s="42"/>
      <c r="AT323" s="17" t="s">
        <v>166</v>
      </c>
      <c r="AU323" s="17" t="s">
        <v>89</v>
      </c>
    </row>
    <row r="324" s="13" customFormat="1">
      <c r="A324" s="13"/>
      <c r="B324" s="278"/>
      <c r="C324" s="279"/>
      <c r="D324" s="262" t="s">
        <v>173</v>
      </c>
      <c r="E324" s="280" t="s">
        <v>1</v>
      </c>
      <c r="F324" s="281" t="s">
        <v>429</v>
      </c>
      <c r="G324" s="279"/>
      <c r="H324" s="282">
        <v>0.59999999999999998</v>
      </c>
      <c r="I324" s="283"/>
      <c r="J324" s="283"/>
      <c r="K324" s="279"/>
      <c r="L324" s="279"/>
      <c r="M324" s="284"/>
      <c r="N324" s="285"/>
      <c r="O324" s="286"/>
      <c r="P324" s="286"/>
      <c r="Q324" s="286"/>
      <c r="R324" s="286"/>
      <c r="S324" s="286"/>
      <c r="T324" s="286"/>
      <c r="U324" s="286"/>
      <c r="V324" s="286"/>
      <c r="W324" s="286"/>
      <c r="X324" s="287"/>
      <c r="Y324" s="13"/>
      <c r="Z324" s="13"/>
      <c r="AA324" s="13"/>
      <c r="AB324" s="13"/>
      <c r="AC324" s="13"/>
      <c r="AD324" s="13"/>
      <c r="AE324" s="13"/>
      <c r="AT324" s="288" t="s">
        <v>173</v>
      </c>
      <c r="AU324" s="288" t="s">
        <v>89</v>
      </c>
      <c r="AV324" s="13" t="s">
        <v>89</v>
      </c>
      <c r="AW324" s="13" t="s">
        <v>5</v>
      </c>
      <c r="AX324" s="13" t="s">
        <v>87</v>
      </c>
      <c r="AY324" s="288" t="s">
        <v>154</v>
      </c>
    </row>
    <row r="325" s="12" customFormat="1" ht="22.8" customHeight="1">
      <c r="A325" s="12"/>
      <c r="B325" s="232"/>
      <c r="C325" s="233"/>
      <c r="D325" s="234" t="s">
        <v>78</v>
      </c>
      <c r="E325" s="247" t="s">
        <v>155</v>
      </c>
      <c r="F325" s="247" t="s">
        <v>156</v>
      </c>
      <c r="G325" s="233"/>
      <c r="H325" s="233"/>
      <c r="I325" s="236"/>
      <c r="J325" s="236"/>
      <c r="K325" s="248">
        <f>BK325</f>
        <v>0</v>
      </c>
      <c r="L325" s="233"/>
      <c r="M325" s="238"/>
      <c r="N325" s="239"/>
      <c r="O325" s="240"/>
      <c r="P325" s="240"/>
      <c r="Q325" s="241">
        <f>SUM(Q326:Q402)</f>
        <v>0</v>
      </c>
      <c r="R325" s="241">
        <f>SUM(R326:R402)</f>
        <v>0</v>
      </c>
      <c r="S325" s="240"/>
      <c r="T325" s="242">
        <f>SUM(T326:T402)</f>
        <v>0</v>
      </c>
      <c r="U325" s="240"/>
      <c r="V325" s="242">
        <f>SUM(V326:V402)</f>
        <v>4.7164619999999999</v>
      </c>
      <c r="W325" s="240"/>
      <c r="X325" s="243">
        <f>SUM(X326:X402)</f>
        <v>176.80000000000001</v>
      </c>
      <c r="Y325" s="12"/>
      <c r="Z325" s="12"/>
      <c r="AA325" s="12"/>
      <c r="AB325" s="12"/>
      <c r="AC325" s="12"/>
      <c r="AD325" s="12"/>
      <c r="AE325" s="12"/>
      <c r="AR325" s="244" t="s">
        <v>87</v>
      </c>
      <c r="AT325" s="245" t="s">
        <v>78</v>
      </c>
      <c r="AU325" s="245" t="s">
        <v>87</v>
      </c>
      <c r="AY325" s="244" t="s">
        <v>154</v>
      </c>
      <c r="BK325" s="246">
        <f>SUM(BK326:BK402)</f>
        <v>0</v>
      </c>
    </row>
    <row r="326" s="2" customFormat="1" ht="33" customHeight="1">
      <c r="A326" s="42"/>
      <c r="B326" s="43"/>
      <c r="C326" s="249" t="s">
        <v>430</v>
      </c>
      <c r="D326" s="249" t="s">
        <v>157</v>
      </c>
      <c r="E326" s="250" t="s">
        <v>431</v>
      </c>
      <c r="F326" s="251" t="s">
        <v>432</v>
      </c>
      <c r="G326" s="252" t="s">
        <v>160</v>
      </c>
      <c r="H326" s="253">
        <v>16</v>
      </c>
      <c r="I326" s="254"/>
      <c r="J326" s="254"/>
      <c r="K326" s="255">
        <f>ROUND(P326*H326,2)</f>
        <v>0</v>
      </c>
      <c r="L326" s="251" t="s">
        <v>161</v>
      </c>
      <c r="M326" s="45"/>
      <c r="N326" s="256" t="s">
        <v>1</v>
      </c>
      <c r="O326" s="257" t="s">
        <v>42</v>
      </c>
      <c r="P326" s="258">
        <f>I326+J326</f>
        <v>0</v>
      </c>
      <c r="Q326" s="258">
        <f>ROUND(I326*H326,2)</f>
        <v>0</v>
      </c>
      <c r="R326" s="258">
        <f>ROUND(J326*H326,2)</f>
        <v>0</v>
      </c>
      <c r="S326" s="95"/>
      <c r="T326" s="259">
        <f>S326*H326</f>
        <v>0</v>
      </c>
      <c r="U326" s="259">
        <v>0.15540000000000001</v>
      </c>
      <c r="V326" s="259">
        <f>U326*H326</f>
        <v>2.4864000000000002</v>
      </c>
      <c r="W326" s="259">
        <v>0</v>
      </c>
      <c r="X326" s="260">
        <f>W326*H326</f>
        <v>0</v>
      </c>
      <c r="Y326" s="42"/>
      <c r="Z326" s="42"/>
      <c r="AA326" s="42"/>
      <c r="AB326" s="42"/>
      <c r="AC326" s="42"/>
      <c r="AD326" s="42"/>
      <c r="AE326" s="42"/>
      <c r="AR326" s="261" t="s">
        <v>162</v>
      </c>
      <c r="AT326" s="261" t="s">
        <v>157</v>
      </c>
      <c r="AU326" s="261" t="s">
        <v>89</v>
      </c>
      <c r="AY326" s="17" t="s">
        <v>154</v>
      </c>
      <c r="BE326" s="148">
        <f>IF(O326="základní",K326,0)</f>
        <v>0</v>
      </c>
      <c r="BF326" s="148">
        <f>IF(O326="snížená",K326,0)</f>
        <v>0</v>
      </c>
      <c r="BG326" s="148">
        <f>IF(O326="zákl. přenesená",K326,0)</f>
        <v>0</v>
      </c>
      <c r="BH326" s="148">
        <f>IF(O326="sníž. přenesená",K326,0)</f>
        <v>0</v>
      </c>
      <c r="BI326" s="148">
        <f>IF(O326="nulová",K326,0)</f>
        <v>0</v>
      </c>
      <c r="BJ326" s="17" t="s">
        <v>87</v>
      </c>
      <c r="BK326" s="148">
        <f>ROUND(P326*H326,2)</f>
        <v>0</v>
      </c>
      <c r="BL326" s="17" t="s">
        <v>162</v>
      </c>
      <c r="BM326" s="261" t="s">
        <v>433</v>
      </c>
    </row>
    <row r="327" s="2" customFormat="1">
      <c r="A327" s="42"/>
      <c r="B327" s="43"/>
      <c r="C327" s="44"/>
      <c r="D327" s="262" t="s">
        <v>164</v>
      </c>
      <c r="E327" s="44"/>
      <c r="F327" s="263" t="s">
        <v>434</v>
      </c>
      <c r="G327" s="44"/>
      <c r="H327" s="44"/>
      <c r="I327" s="217"/>
      <c r="J327" s="217"/>
      <c r="K327" s="44"/>
      <c r="L327" s="44"/>
      <c r="M327" s="45"/>
      <c r="N327" s="264"/>
      <c r="O327" s="265"/>
      <c r="P327" s="95"/>
      <c r="Q327" s="95"/>
      <c r="R327" s="95"/>
      <c r="S327" s="95"/>
      <c r="T327" s="95"/>
      <c r="U327" s="95"/>
      <c r="V327" s="95"/>
      <c r="W327" s="95"/>
      <c r="X327" s="96"/>
      <c r="Y327" s="42"/>
      <c r="Z327" s="42"/>
      <c r="AA327" s="42"/>
      <c r="AB327" s="42"/>
      <c r="AC327" s="42"/>
      <c r="AD327" s="42"/>
      <c r="AE327" s="42"/>
      <c r="AT327" s="17" t="s">
        <v>164</v>
      </c>
      <c r="AU327" s="17" t="s">
        <v>89</v>
      </c>
    </row>
    <row r="328" s="2" customFormat="1">
      <c r="A328" s="42"/>
      <c r="B328" s="43"/>
      <c r="C328" s="44"/>
      <c r="D328" s="266" t="s">
        <v>166</v>
      </c>
      <c r="E328" s="44"/>
      <c r="F328" s="267" t="s">
        <v>435</v>
      </c>
      <c r="G328" s="44"/>
      <c r="H328" s="44"/>
      <c r="I328" s="217"/>
      <c r="J328" s="217"/>
      <c r="K328" s="44"/>
      <c r="L328" s="44"/>
      <c r="M328" s="45"/>
      <c r="N328" s="264"/>
      <c r="O328" s="265"/>
      <c r="P328" s="95"/>
      <c r="Q328" s="95"/>
      <c r="R328" s="95"/>
      <c r="S328" s="95"/>
      <c r="T328" s="95"/>
      <c r="U328" s="95"/>
      <c r="V328" s="95"/>
      <c r="W328" s="95"/>
      <c r="X328" s="96"/>
      <c r="Y328" s="42"/>
      <c r="Z328" s="42"/>
      <c r="AA328" s="42"/>
      <c r="AB328" s="42"/>
      <c r="AC328" s="42"/>
      <c r="AD328" s="42"/>
      <c r="AE328" s="42"/>
      <c r="AT328" s="17" t="s">
        <v>166</v>
      </c>
      <c r="AU328" s="17" t="s">
        <v>89</v>
      </c>
    </row>
    <row r="329" s="2" customFormat="1" ht="24.15" customHeight="1">
      <c r="A329" s="42"/>
      <c r="B329" s="43"/>
      <c r="C329" s="268" t="s">
        <v>436</v>
      </c>
      <c r="D329" s="268" t="s">
        <v>168</v>
      </c>
      <c r="E329" s="269" t="s">
        <v>437</v>
      </c>
      <c r="F329" s="270" t="s">
        <v>438</v>
      </c>
      <c r="G329" s="271" t="s">
        <v>160</v>
      </c>
      <c r="H329" s="272">
        <v>16</v>
      </c>
      <c r="I329" s="273"/>
      <c r="J329" s="274"/>
      <c r="K329" s="275">
        <f>ROUND(P329*H329,2)</f>
        <v>0</v>
      </c>
      <c r="L329" s="270" t="s">
        <v>161</v>
      </c>
      <c r="M329" s="276"/>
      <c r="N329" s="277" t="s">
        <v>1</v>
      </c>
      <c r="O329" s="257" t="s">
        <v>42</v>
      </c>
      <c r="P329" s="258">
        <f>I329+J329</f>
        <v>0</v>
      </c>
      <c r="Q329" s="258">
        <f>ROUND(I329*H329,2)</f>
        <v>0</v>
      </c>
      <c r="R329" s="258">
        <f>ROUND(J329*H329,2)</f>
        <v>0</v>
      </c>
      <c r="S329" s="95"/>
      <c r="T329" s="259">
        <f>S329*H329</f>
        <v>0</v>
      </c>
      <c r="U329" s="259">
        <v>0.10199999999999999</v>
      </c>
      <c r="V329" s="259">
        <f>U329*H329</f>
        <v>1.6319999999999999</v>
      </c>
      <c r="W329" s="259">
        <v>0</v>
      </c>
      <c r="X329" s="260">
        <f>W329*H329</f>
        <v>0</v>
      </c>
      <c r="Y329" s="42"/>
      <c r="Z329" s="42"/>
      <c r="AA329" s="42"/>
      <c r="AB329" s="42"/>
      <c r="AC329" s="42"/>
      <c r="AD329" s="42"/>
      <c r="AE329" s="42"/>
      <c r="AR329" s="261" t="s">
        <v>171</v>
      </c>
      <c r="AT329" s="261" t="s">
        <v>168</v>
      </c>
      <c r="AU329" s="261" t="s">
        <v>89</v>
      </c>
      <c r="AY329" s="17" t="s">
        <v>154</v>
      </c>
      <c r="BE329" s="148">
        <f>IF(O329="základní",K329,0)</f>
        <v>0</v>
      </c>
      <c r="BF329" s="148">
        <f>IF(O329="snížená",K329,0)</f>
        <v>0</v>
      </c>
      <c r="BG329" s="148">
        <f>IF(O329="zákl. přenesená",K329,0)</f>
        <v>0</v>
      </c>
      <c r="BH329" s="148">
        <f>IF(O329="sníž. přenesená",K329,0)</f>
        <v>0</v>
      </c>
      <c r="BI329" s="148">
        <f>IF(O329="nulová",K329,0)</f>
        <v>0</v>
      </c>
      <c r="BJ329" s="17" t="s">
        <v>87</v>
      </c>
      <c r="BK329" s="148">
        <f>ROUND(P329*H329,2)</f>
        <v>0</v>
      </c>
      <c r="BL329" s="17" t="s">
        <v>162</v>
      </c>
      <c r="BM329" s="261" t="s">
        <v>439</v>
      </c>
    </row>
    <row r="330" s="2" customFormat="1">
      <c r="A330" s="42"/>
      <c r="B330" s="43"/>
      <c r="C330" s="44"/>
      <c r="D330" s="262" t="s">
        <v>164</v>
      </c>
      <c r="E330" s="44"/>
      <c r="F330" s="263" t="s">
        <v>438</v>
      </c>
      <c r="G330" s="44"/>
      <c r="H330" s="44"/>
      <c r="I330" s="217"/>
      <c r="J330" s="217"/>
      <c r="K330" s="44"/>
      <c r="L330" s="44"/>
      <c r="M330" s="45"/>
      <c r="N330" s="264"/>
      <c r="O330" s="265"/>
      <c r="P330" s="95"/>
      <c r="Q330" s="95"/>
      <c r="R330" s="95"/>
      <c r="S330" s="95"/>
      <c r="T330" s="95"/>
      <c r="U330" s="95"/>
      <c r="V330" s="95"/>
      <c r="W330" s="95"/>
      <c r="X330" s="96"/>
      <c r="Y330" s="42"/>
      <c r="Z330" s="42"/>
      <c r="AA330" s="42"/>
      <c r="AB330" s="42"/>
      <c r="AC330" s="42"/>
      <c r="AD330" s="42"/>
      <c r="AE330" s="42"/>
      <c r="AT330" s="17" t="s">
        <v>164</v>
      </c>
      <c r="AU330" s="17" t="s">
        <v>89</v>
      </c>
    </row>
    <row r="331" s="13" customFormat="1">
      <c r="A331" s="13"/>
      <c r="B331" s="278"/>
      <c r="C331" s="279"/>
      <c r="D331" s="262" t="s">
        <v>173</v>
      </c>
      <c r="E331" s="279"/>
      <c r="F331" s="281" t="s">
        <v>440</v>
      </c>
      <c r="G331" s="279"/>
      <c r="H331" s="282">
        <v>16</v>
      </c>
      <c r="I331" s="283"/>
      <c r="J331" s="283"/>
      <c r="K331" s="279"/>
      <c r="L331" s="279"/>
      <c r="M331" s="284"/>
      <c r="N331" s="285"/>
      <c r="O331" s="286"/>
      <c r="P331" s="286"/>
      <c r="Q331" s="286"/>
      <c r="R331" s="286"/>
      <c r="S331" s="286"/>
      <c r="T331" s="286"/>
      <c r="U331" s="286"/>
      <c r="V331" s="286"/>
      <c r="W331" s="286"/>
      <c r="X331" s="287"/>
      <c r="Y331" s="13"/>
      <c r="Z331" s="13"/>
      <c r="AA331" s="13"/>
      <c r="AB331" s="13"/>
      <c r="AC331" s="13"/>
      <c r="AD331" s="13"/>
      <c r="AE331" s="13"/>
      <c r="AT331" s="288" t="s">
        <v>173</v>
      </c>
      <c r="AU331" s="288" t="s">
        <v>89</v>
      </c>
      <c r="AV331" s="13" t="s">
        <v>89</v>
      </c>
      <c r="AW331" s="13" t="s">
        <v>4</v>
      </c>
      <c r="AX331" s="13" t="s">
        <v>87</v>
      </c>
      <c r="AY331" s="288" t="s">
        <v>154</v>
      </c>
    </row>
    <row r="332" s="2" customFormat="1" ht="37.8" customHeight="1">
      <c r="A332" s="42"/>
      <c r="B332" s="43"/>
      <c r="C332" s="249" t="s">
        <v>441</v>
      </c>
      <c r="D332" s="249" t="s">
        <v>157</v>
      </c>
      <c r="E332" s="250" t="s">
        <v>442</v>
      </c>
      <c r="F332" s="251" t="s">
        <v>443</v>
      </c>
      <c r="G332" s="252" t="s">
        <v>160</v>
      </c>
      <c r="H332" s="253">
        <v>1237.2000000000001</v>
      </c>
      <c r="I332" s="254"/>
      <c r="J332" s="254"/>
      <c r="K332" s="255">
        <f>ROUND(P332*H332,2)</f>
        <v>0</v>
      </c>
      <c r="L332" s="251" t="s">
        <v>161</v>
      </c>
      <c r="M332" s="45"/>
      <c r="N332" s="256" t="s">
        <v>1</v>
      </c>
      <c r="O332" s="257" t="s">
        <v>42</v>
      </c>
      <c r="P332" s="258">
        <f>I332+J332</f>
        <v>0</v>
      </c>
      <c r="Q332" s="258">
        <f>ROUND(I332*H332,2)</f>
        <v>0</v>
      </c>
      <c r="R332" s="258">
        <f>ROUND(J332*H332,2)</f>
        <v>0</v>
      </c>
      <c r="S332" s="95"/>
      <c r="T332" s="259">
        <f>S332*H332</f>
        <v>0</v>
      </c>
      <c r="U332" s="259">
        <v>1.0000000000000001E-05</v>
      </c>
      <c r="V332" s="259">
        <f>U332*H332</f>
        <v>0.012372000000000001</v>
      </c>
      <c r="W332" s="259">
        <v>0</v>
      </c>
      <c r="X332" s="260">
        <f>W332*H332</f>
        <v>0</v>
      </c>
      <c r="Y332" s="42"/>
      <c r="Z332" s="42"/>
      <c r="AA332" s="42"/>
      <c r="AB332" s="42"/>
      <c r="AC332" s="42"/>
      <c r="AD332" s="42"/>
      <c r="AE332" s="42"/>
      <c r="AR332" s="261" t="s">
        <v>162</v>
      </c>
      <c r="AT332" s="261" t="s">
        <v>157</v>
      </c>
      <c r="AU332" s="261" t="s">
        <v>89</v>
      </c>
      <c r="AY332" s="17" t="s">
        <v>154</v>
      </c>
      <c r="BE332" s="148">
        <f>IF(O332="základní",K332,0)</f>
        <v>0</v>
      </c>
      <c r="BF332" s="148">
        <f>IF(O332="snížená",K332,0)</f>
        <v>0</v>
      </c>
      <c r="BG332" s="148">
        <f>IF(O332="zákl. přenesená",K332,0)</f>
        <v>0</v>
      </c>
      <c r="BH332" s="148">
        <f>IF(O332="sníž. přenesená",K332,0)</f>
        <v>0</v>
      </c>
      <c r="BI332" s="148">
        <f>IF(O332="nulová",K332,0)</f>
        <v>0</v>
      </c>
      <c r="BJ332" s="17" t="s">
        <v>87</v>
      </c>
      <c r="BK332" s="148">
        <f>ROUND(P332*H332,2)</f>
        <v>0</v>
      </c>
      <c r="BL332" s="17" t="s">
        <v>162</v>
      </c>
      <c r="BM332" s="261" t="s">
        <v>444</v>
      </c>
    </row>
    <row r="333" s="2" customFormat="1">
      <c r="A333" s="42"/>
      <c r="B333" s="43"/>
      <c r="C333" s="44"/>
      <c r="D333" s="262" t="s">
        <v>164</v>
      </c>
      <c r="E333" s="44"/>
      <c r="F333" s="263" t="s">
        <v>443</v>
      </c>
      <c r="G333" s="44"/>
      <c r="H333" s="44"/>
      <c r="I333" s="217"/>
      <c r="J333" s="217"/>
      <c r="K333" s="44"/>
      <c r="L333" s="44"/>
      <c r="M333" s="45"/>
      <c r="N333" s="264"/>
      <c r="O333" s="265"/>
      <c r="P333" s="95"/>
      <c r="Q333" s="95"/>
      <c r="R333" s="95"/>
      <c r="S333" s="95"/>
      <c r="T333" s="95"/>
      <c r="U333" s="95"/>
      <c r="V333" s="95"/>
      <c r="W333" s="95"/>
      <c r="X333" s="96"/>
      <c r="Y333" s="42"/>
      <c r="Z333" s="42"/>
      <c r="AA333" s="42"/>
      <c r="AB333" s="42"/>
      <c r="AC333" s="42"/>
      <c r="AD333" s="42"/>
      <c r="AE333" s="42"/>
      <c r="AT333" s="17" t="s">
        <v>164</v>
      </c>
      <c r="AU333" s="17" t="s">
        <v>89</v>
      </c>
    </row>
    <row r="334" s="2" customFormat="1">
      <c r="A334" s="42"/>
      <c r="B334" s="43"/>
      <c r="C334" s="44"/>
      <c r="D334" s="266" t="s">
        <v>166</v>
      </c>
      <c r="E334" s="44"/>
      <c r="F334" s="267" t="s">
        <v>445</v>
      </c>
      <c r="G334" s="44"/>
      <c r="H334" s="44"/>
      <c r="I334" s="217"/>
      <c r="J334" s="217"/>
      <c r="K334" s="44"/>
      <c r="L334" s="44"/>
      <c r="M334" s="45"/>
      <c r="N334" s="264"/>
      <c r="O334" s="265"/>
      <c r="P334" s="95"/>
      <c r="Q334" s="95"/>
      <c r="R334" s="95"/>
      <c r="S334" s="95"/>
      <c r="T334" s="95"/>
      <c r="U334" s="95"/>
      <c r="V334" s="95"/>
      <c r="W334" s="95"/>
      <c r="X334" s="96"/>
      <c r="Y334" s="42"/>
      <c r="Z334" s="42"/>
      <c r="AA334" s="42"/>
      <c r="AB334" s="42"/>
      <c r="AC334" s="42"/>
      <c r="AD334" s="42"/>
      <c r="AE334" s="42"/>
      <c r="AT334" s="17" t="s">
        <v>166</v>
      </c>
      <c r="AU334" s="17" t="s">
        <v>89</v>
      </c>
    </row>
    <row r="335" s="14" customFormat="1">
      <c r="A335" s="14"/>
      <c r="B335" s="293"/>
      <c r="C335" s="294"/>
      <c r="D335" s="262" t="s">
        <v>173</v>
      </c>
      <c r="E335" s="295" t="s">
        <v>1</v>
      </c>
      <c r="F335" s="296" t="s">
        <v>446</v>
      </c>
      <c r="G335" s="294"/>
      <c r="H335" s="295" t="s">
        <v>1</v>
      </c>
      <c r="I335" s="297"/>
      <c r="J335" s="297"/>
      <c r="K335" s="294"/>
      <c r="L335" s="294"/>
      <c r="M335" s="298"/>
      <c r="N335" s="299"/>
      <c r="O335" s="300"/>
      <c r="P335" s="300"/>
      <c r="Q335" s="300"/>
      <c r="R335" s="300"/>
      <c r="S335" s="300"/>
      <c r="T335" s="300"/>
      <c r="U335" s="300"/>
      <c r="V335" s="300"/>
      <c r="W335" s="300"/>
      <c r="X335" s="301"/>
      <c r="Y335" s="14"/>
      <c r="Z335" s="14"/>
      <c r="AA335" s="14"/>
      <c r="AB335" s="14"/>
      <c r="AC335" s="14"/>
      <c r="AD335" s="14"/>
      <c r="AE335" s="14"/>
      <c r="AT335" s="302" t="s">
        <v>173</v>
      </c>
      <c r="AU335" s="302" t="s">
        <v>89</v>
      </c>
      <c r="AV335" s="14" t="s">
        <v>87</v>
      </c>
      <c r="AW335" s="14" t="s">
        <v>5</v>
      </c>
      <c r="AX335" s="14" t="s">
        <v>79</v>
      </c>
      <c r="AY335" s="302" t="s">
        <v>154</v>
      </c>
    </row>
    <row r="336" s="14" customFormat="1">
      <c r="A336" s="14"/>
      <c r="B336" s="293"/>
      <c r="C336" s="294"/>
      <c r="D336" s="262" t="s">
        <v>173</v>
      </c>
      <c r="E336" s="295" t="s">
        <v>1</v>
      </c>
      <c r="F336" s="296" t="s">
        <v>447</v>
      </c>
      <c r="G336" s="294"/>
      <c r="H336" s="295" t="s">
        <v>1</v>
      </c>
      <c r="I336" s="297"/>
      <c r="J336" s="297"/>
      <c r="K336" s="294"/>
      <c r="L336" s="294"/>
      <c r="M336" s="298"/>
      <c r="N336" s="299"/>
      <c r="O336" s="300"/>
      <c r="P336" s="300"/>
      <c r="Q336" s="300"/>
      <c r="R336" s="300"/>
      <c r="S336" s="300"/>
      <c r="T336" s="300"/>
      <c r="U336" s="300"/>
      <c r="V336" s="300"/>
      <c r="W336" s="300"/>
      <c r="X336" s="301"/>
      <c r="Y336" s="14"/>
      <c r="Z336" s="14"/>
      <c r="AA336" s="14"/>
      <c r="AB336" s="14"/>
      <c r="AC336" s="14"/>
      <c r="AD336" s="14"/>
      <c r="AE336" s="14"/>
      <c r="AT336" s="302" t="s">
        <v>173</v>
      </c>
      <c r="AU336" s="302" t="s">
        <v>89</v>
      </c>
      <c r="AV336" s="14" t="s">
        <v>87</v>
      </c>
      <c r="AW336" s="14" t="s">
        <v>5</v>
      </c>
      <c r="AX336" s="14" t="s">
        <v>79</v>
      </c>
      <c r="AY336" s="302" t="s">
        <v>154</v>
      </c>
    </row>
    <row r="337" s="14" customFormat="1">
      <c r="A337" s="14"/>
      <c r="B337" s="293"/>
      <c r="C337" s="294"/>
      <c r="D337" s="262" t="s">
        <v>173</v>
      </c>
      <c r="E337" s="295" t="s">
        <v>1</v>
      </c>
      <c r="F337" s="296" t="s">
        <v>448</v>
      </c>
      <c r="G337" s="294"/>
      <c r="H337" s="295" t="s">
        <v>1</v>
      </c>
      <c r="I337" s="297"/>
      <c r="J337" s="297"/>
      <c r="K337" s="294"/>
      <c r="L337" s="294"/>
      <c r="M337" s="298"/>
      <c r="N337" s="299"/>
      <c r="O337" s="300"/>
      <c r="P337" s="300"/>
      <c r="Q337" s="300"/>
      <c r="R337" s="300"/>
      <c r="S337" s="300"/>
      <c r="T337" s="300"/>
      <c r="U337" s="300"/>
      <c r="V337" s="300"/>
      <c r="W337" s="300"/>
      <c r="X337" s="301"/>
      <c r="Y337" s="14"/>
      <c r="Z337" s="14"/>
      <c r="AA337" s="14"/>
      <c r="AB337" s="14"/>
      <c r="AC337" s="14"/>
      <c r="AD337" s="14"/>
      <c r="AE337" s="14"/>
      <c r="AT337" s="302" t="s">
        <v>173</v>
      </c>
      <c r="AU337" s="302" t="s">
        <v>89</v>
      </c>
      <c r="AV337" s="14" t="s">
        <v>87</v>
      </c>
      <c r="AW337" s="14" t="s">
        <v>5</v>
      </c>
      <c r="AX337" s="14" t="s">
        <v>79</v>
      </c>
      <c r="AY337" s="302" t="s">
        <v>154</v>
      </c>
    </row>
    <row r="338" s="14" customFormat="1">
      <c r="A338" s="14"/>
      <c r="B338" s="293"/>
      <c r="C338" s="294"/>
      <c r="D338" s="262" t="s">
        <v>173</v>
      </c>
      <c r="E338" s="295" t="s">
        <v>1</v>
      </c>
      <c r="F338" s="296" t="s">
        <v>449</v>
      </c>
      <c r="G338" s="294"/>
      <c r="H338" s="295" t="s">
        <v>1</v>
      </c>
      <c r="I338" s="297"/>
      <c r="J338" s="297"/>
      <c r="K338" s="294"/>
      <c r="L338" s="294"/>
      <c r="M338" s="298"/>
      <c r="N338" s="299"/>
      <c r="O338" s="300"/>
      <c r="P338" s="300"/>
      <c r="Q338" s="300"/>
      <c r="R338" s="300"/>
      <c r="S338" s="300"/>
      <c r="T338" s="300"/>
      <c r="U338" s="300"/>
      <c r="V338" s="300"/>
      <c r="W338" s="300"/>
      <c r="X338" s="301"/>
      <c r="Y338" s="14"/>
      <c r="Z338" s="14"/>
      <c r="AA338" s="14"/>
      <c r="AB338" s="14"/>
      <c r="AC338" s="14"/>
      <c r="AD338" s="14"/>
      <c r="AE338" s="14"/>
      <c r="AT338" s="302" t="s">
        <v>173</v>
      </c>
      <c r="AU338" s="302" t="s">
        <v>89</v>
      </c>
      <c r="AV338" s="14" t="s">
        <v>87</v>
      </c>
      <c r="AW338" s="14" t="s">
        <v>5</v>
      </c>
      <c r="AX338" s="14" t="s">
        <v>79</v>
      </c>
      <c r="AY338" s="302" t="s">
        <v>154</v>
      </c>
    </row>
    <row r="339" s="13" customFormat="1">
      <c r="A339" s="13"/>
      <c r="B339" s="278"/>
      <c r="C339" s="279"/>
      <c r="D339" s="262" t="s">
        <v>173</v>
      </c>
      <c r="E339" s="280" t="s">
        <v>1</v>
      </c>
      <c r="F339" s="281" t="s">
        <v>450</v>
      </c>
      <c r="G339" s="279"/>
      <c r="H339" s="282">
        <v>88</v>
      </c>
      <c r="I339" s="283"/>
      <c r="J339" s="283"/>
      <c r="K339" s="279"/>
      <c r="L339" s="279"/>
      <c r="M339" s="284"/>
      <c r="N339" s="285"/>
      <c r="O339" s="286"/>
      <c r="P339" s="286"/>
      <c r="Q339" s="286"/>
      <c r="R339" s="286"/>
      <c r="S339" s="286"/>
      <c r="T339" s="286"/>
      <c r="U339" s="286"/>
      <c r="V339" s="286"/>
      <c r="W339" s="286"/>
      <c r="X339" s="287"/>
      <c r="Y339" s="13"/>
      <c r="Z339" s="13"/>
      <c r="AA339" s="13"/>
      <c r="AB339" s="13"/>
      <c r="AC339" s="13"/>
      <c r="AD339" s="13"/>
      <c r="AE339" s="13"/>
      <c r="AT339" s="288" t="s">
        <v>173</v>
      </c>
      <c r="AU339" s="288" t="s">
        <v>89</v>
      </c>
      <c r="AV339" s="13" t="s">
        <v>89</v>
      </c>
      <c r="AW339" s="13" t="s">
        <v>5</v>
      </c>
      <c r="AX339" s="13" t="s">
        <v>79</v>
      </c>
      <c r="AY339" s="288" t="s">
        <v>154</v>
      </c>
    </row>
    <row r="340" s="14" customFormat="1">
      <c r="A340" s="14"/>
      <c r="B340" s="293"/>
      <c r="C340" s="294"/>
      <c r="D340" s="262" t="s">
        <v>173</v>
      </c>
      <c r="E340" s="295" t="s">
        <v>1</v>
      </c>
      <c r="F340" s="296" t="s">
        <v>451</v>
      </c>
      <c r="G340" s="294"/>
      <c r="H340" s="295" t="s">
        <v>1</v>
      </c>
      <c r="I340" s="297"/>
      <c r="J340" s="297"/>
      <c r="K340" s="294"/>
      <c r="L340" s="294"/>
      <c r="M340" s="298"/>
      <c r="N340" s="299"/>
      <c r="O340" s="300"/>
      <c r="P340" s="300"/>
      <c r="Q340" s="300"/>
      <c r="R340" s="300"/>
      <c r="S340" s="300"/>
      <c r="T340" s="300"/>
      <c r="U340" s="300"/>
      <c r="V340" s="300"/>
      <c r="W340" s="300"/>
      <c r="X340" s="301"/>
      <c r="Y340" s="14"/>
      <c r="Z340" s="14"/>
      <c r="AA340" s="14"/>
      <c r="AB340" s="14"/>
      <c r="AC340" s="14"/>
      <c r="AD340" s="14"/>
      <c r="AE340" s="14"/>
      <c r="AT340" s="302" t="s">
        <v>173</v>
      </c>
      <c r="AU340" s="302" t="s">
        <v>89</v>
      </c>
      <c r="AV340" s="14" t="s">
        <v>87</v>
      </c>
      <c r="AW340" s="14" t="s">
        <v>5</v>
      </c>
      <c r="AX340" s="14" t="s">
        <v>79</v>
      </c>
      <c r="AY340" s="302" t="s">
        <v>154</v>
      </c>
    </row>
    <row r="341" s="14" customFormat="1">
      <c r="A341" s="14"/>
      <c r="B341" s="293"/>
      <c r="C341" s="294"/>
      <c r="D341" s="262" t="s">
        <v>173</v>
      </c>
      <c r="E341" s="295" t="s">
        <v>1</v>
      </c>
      <c r="F341" s="296" t="s">
        <v>449</v>
      </c>
      <c r="G341" s="294"/>
      <c r="H341" s="295" t="s">
        <v>1</v>
      </c>
      <c r="I341" s="297"/>
      <c r="J341" s="297"/>
      <c r="K341" s="294"/>
      <c r="L341" s="294"/>
      <c r="M341" s="298"/>
      <c r="N341" s="299"/>
      <c r="O341" s="300"/>
      <c r="P341" s="300"/>
      <c r="Q341" s="300"/>
      <c r="R341" s="300"/>
      <c r="S341" s="300"/>
      <c r="T341" s="300"/>
      <c r="U341" s="300"/>
      <c r="V341" s="300"/>
      <c r="W341" s="300"/>
      <c r="X341" s="301"/>
      <c r="Y341" s="14"/>
      <c r="Z341" s="14"/>
      <c r="AA341" s="14"/>
      <c r="AB341" s="14"/>
      <c r="AC341" s="14"/>
      <c r="AD341" s="14"/>
      <c r="AE341" s="14"/>
      <c r="AT341" s="302" t="s">
        <v>173</v>
      </c>
      <c r="AU341" s="302" t="s">
        <v>89</v>
      </c>
      <c r="AV341" s="14" t="s">
        <v>87</v>
      </c>
      <c r="AW341" s="14" t="s">
        <v>5</v>
      </c>
      <c r="AX341" s="14" t="s">
        <v>79</v>
      </c>
      <c r="AY341" s="302" t="s">
        <v>154</v>
      </c>
    </row>
    <row r="342" s="13" customFormat="1">
      <c r="A342" s="13"/>
      <c r="B342" s="278"/>
      <c r="C342" s="279"/>
      <c r="D342" s="262" t="s">
        <v>173</v>
      </c>
      <c r="E342" s="280" t="s">
        <v>1</v>
      </c>
      <c r="F342" s="281" t="s">
        <v>452</v>
      </c>
      <c r="G342" s="279"/>
      <c r="H342" s="282">
        <v>63.199999999999996</v>
      </c>
      <c r="I342" s="283"/>
      <c r="J342" s="283"/>
      <c r="K342" s="279"/>
      <c r="L342" s="279"/>
      <c r="M342" s="284"/>
      <c r="N342" s="285"/>
      <c r="O342" s="286"/>
      <c r="P342" s="286"/>
      <c r="Q342" s="286"/>
      <c r="R342" s="286"/>
      <c r="S342" s="286"/>
      <c r="T342" s="286"/>
      <c r="U342" s="286"/>
      <c r="V342" s="286"/>
      <c r="W342" s="286"/>
      <c r="X342" s="287"/>
      <c r="Y342" s="13"/>
      <c r="Z342" s="13"/>
      <c r="AA342" s="13"/>
      <c r="AB342" s="13"/>
      <c r="AC342" s="13"/>
      <c r="AD342" s="13"/>
      <c r="AE342" s="13"/>
      <c r="AT342" s="288" t="s">
        <v>173</v>
      </c>
      <c r="AU342" s="288" t="s">
        <v>89</v>
      </c>
      <c r="AV342" s="13" t="s">
        <v>89</v>
      </c>
      <c r="AW342" s="13" t="s">
        <v>5</v>
      </c>
      <c r="AX342" s="13" t="s">
        <v>79</v>
      </c>
      <c r="AY342" s="288" t="s">
        <v>154</v>
      </c>
    </row>
    <row r="343" s="14" customFormat="1">
      <c r="A343" s="14"/>
      <c r="B343" s="293"/>
      <c r="C343" s="294"/>
      <c r="D343" s="262" t="s">
        <v>173</v>
      </c>
      <c r="E343" s="295" t="s">
        <v>1</v>
      </c>
      <c r="F343" s="296" t="s">
        <v>453</v>
      </c>
      <c r="G343" s="294"/>
      <c r="H343" s="295" t="s">
        <v>1</v>
      </c>
      <c r="I343" s="297"/>
      <c r="J343" s="297"/>
      <c r="K343" s="294"/>
      <c r="L343" s="294"/>
      <c r="M343" s="298"/>
      <c r="N343" s="299"/>
      <c r="O343" s="300"/>
      <c r="P343" s="300"/>
      <c r="Q343" s="300"/>
      <c r="R343" s="300"/>
      <c r="S343" s="300"/>
      <c r="T343" s="300"/>
      <c r="U343" s="300"/>
      <c r="V343" s="300"/>
      <c r="W343" s="300"/>
      <c r="X343" s="301"/>
      <c r="Y343" s="14"/>
      <c r="Z343" s="14"/>
      <c r="AA343" s="14"/>
      <c r="AB343" s="14"/>
      <c r="AC343" s="14"/>
      <c r="AD343" s="14"/>
      <c r="AE343" s="14"/>
      <c r="AT343" s="302" t="s">
        <v>173</v>
      </c>
      <c r="AU343" s="302" t="s">
        <v>89</v>
      </c>
      <c r="AV343" s="14" t="s">
        <v>87</v>
      </c>
      <c r="AW343" s="14" t="s">
        <v>5</v>
      </c>
      <c r="AX343" s="14" t="s">
        <v>79</v>
      </c>
      <c r="AY343" s="302" t="s">
        <v>154</v>
      </c>
    </row>
    <row r="344" s="14" customFormat="1">
      <c r="A344" s="14"/>
      <c r="B344" s="293"/>
      <c r="C344" s="294"/>
      <c r="D344" s="262" t="s">
        <v>173</v>
      </c>
      <c r="E344" s="295" t="s">
        <v>1</v>
      </c>
      <c r="F344" s="296" t="s">
        <v>449</v>
      </c>
      <c r="G344" s="294"/>
      <c r="H344" s="295" t="s">
        <v>1</v>
      </c>
      <c r="I344" s="297"/>
      <c r="J344" s="297"/>
      <c r="K344" s="294"/>
      <c r="L344" s="294"/>
      <c r="M344" s="298"/>
      <c r="N344" s="299"/>
      <c r="O344" s="300"/>
      <c r="P344" s="300"/>
      <c r="Q344" s="300"/>
      <c r="R344" s="300"/>
      <c r="S344" s="300"/>
      <c r="T344" s="300"/>
      <c r="U344" s="300"/>
      <c r="V344" s="300"/>
      <c r="W344" s="300"/>
      <c r="X344" s="301"/>
      <c r="Y344" s="14"/>
      <c r="Z344" s="14"/>
      <c r="AA344" s="14"/>
      <c r="AB344" s="14"/>
      <c r="AC344" s="14"/>
      <c r="AD344" s="14"/>
      <c r="AE344" s="14"/>
      <c r="AT344" s="302" t="s">
        <v>173</v>
      </c>
      <c r="AU344" s="302" t="s">
        <v>89</v>
      </c>
      <c r="AV344" s="14" t="s">
        <v>87</v>
      </c>
      <c r="AW344" s="14" t="s">
        <v>5</v>
      </c>
      <c r="AX344" s="14" t="s">
        <v>79</v>
      </c>
      <c r="AY344" s="302" t="s">
        <v>154</v>
      </c>
    </row>
    <row r="345" s="13" customFormat="1">
      <c r="A345" s="13"/>
      <c r="B345" s="278"/>
      <c r="C345" s="279"/>
      <c r="D345" s="262" t="s">
        <v>173</v>
      </c>
      <c r="E345" s="280" t="s">
        <v>1</v>
      </c>
      <c r="F345" s="281" t="s">
        <v>454</v>
      </c>
      <c r="G345" s="279"/>
      <c r="H345" s="282">
        <v>166</v>
      </c>
      <c r="I345" s="283"/>
      <c r="J345" s="283"/>
      <c r="K345" s="279"/>
      <c r="L345" s="279"/>
      <c r="M345" s="284"/>
      <c r="N345" s="285"/>
      <c r="O345" s="286"/>
      <c r="P345" s="286"/>
      <c r="Q345" s="286"/>
      <c r="R345" s="286"/>
      <c r="S345" s="286"/>
      <c r="T345" s="286"/>
      <c r="U345" s="286"/>
      <c r="V345" s="286"/>
      <c r="W345" s="286"/>
      <c r="X345" s="287"/>
      <c r="Y345" s="13"/>
      <c r="Z345" s="13"/>
      <c r="AA345" s="13"/>
      <c r="AB345" s="13"/>
      <c r="AC345" s="13"/>
      <c r="AD345" s="13"/>
      <c r="AE345" s="13"/>
      <c r="AT345" s="288" t="s">
        <v>173</v>
      </c>
      <c r="AU345" s="288" t="s">
        <v>89</v>
      </c>
      <c r="AV345" s="13" t="s">
        <v>89</v>
      </c>
      <c r="AW345" s="13" t="s">
        <v>5</v>
      </c>
      <c r="AX345" s="13" t="s">
        <v>79</v>
      </c>
      <c r="AY345" s="288" t="s">
        <v>154</v>
      </c>
    </row>
    <row r="346" s="14" customFormat="1">
      <c r="A346" s="14"/>
      <c r="B346" s="293"/>
      <c r="C346" s="294"/>
      <c r="D346" s="262" t="s">
        <v>173</v>
      </c>
      <c r="E346" s="295" t="s">
        <v>1</v>
      </c>
      <c r="F346" s="296" t="s">
        <v>455</v>
      </c>
      <c r="G346" s="294"/>
      <c r="H346" s="295" t="s">
        <v>1</v>
      </c>
      <c r="I346" s="297"/>
      <c r="J346" s="297"/>
      <c r="K346" s="294"/>
      <c r="L346" s="294"/>
      <c r="M346" s="298"/>
      <c r="N346" s="299"/>
      <c r="O346" s="300"/>
      <c r="P346" s="300"/>
      <c r="Q346" s="300"/>
      <c r="R346" s="300"/>
      <c r="S346" s="300"/>
      <c r="T346" s="300"/>
      <c r="U346" s="300"/>
      <c r="V346" s="300"/>
      <c r="W346" s="300"/>
      <c r="X346" s="301"/>
      <c r="Y346" s="14"/>
      <c r="Z346" s="14"/>
      <c r="AA346" s="14"/>
      <c r="AB346" s="14"/>
      <c r="AC346" s="14"/>
      <c r="AD346" s="14"/>
      <c r="AE346" s="14"/>
      <c r="AT346" s="302" t="s">
        <v>173</v>
      </c>
      <c r="AU346" s="302" t="s">
        <v>89</v>
      </c>
      <c r="AV346" s="14" t="s">
        <v>87</v>
      </c>
      <c r="AW346" s="14" t="s">
        <v>5</v>
      </c>
      <c r="AX346" s="14" t="s">
        <v>79</v>
      </c>
      <c r="AY346" s="302" t="s">
        <v>154</v>
      </c>
    </row>
    <row r="347" s="13" customFormat="1">
      <c r="A347" s="13"/>
      <c r="B347" s="278"/>
      <c r="C347" s="279"/>
      <c r="D347" s="262" t="s">
        <v>173</v>
      </c>
      <c r="E347" s="280" t="s">
        <v>1</v>
      </c>
      <c r="F347" s="281" t="s">
        <v>456</v>
      </c>
      <c r="G347" s="279"/>
      <c r="H347" s="282">
        <v>920</v>
      </c>
      <c r="I347" s="283"/>
      <c r="J347" s="283"/>
      <c r="K347" s="279"/>
      <c r="L347" s="279"/>
      <c r="M347" s="284"/>
      <c r="N347" s="285"/>
      <c r="O347" s="286"/>
      <c r="P347" s="286"/>
      <c r="Q347" s="286"/>
      <c r="R347" s="286"/>
      <c r="S347" s="286"/>
      <c r="T347" s="286"/>
      <c r="U347" s="286"/>
      <c r="V347" s="286"/>
      <c r="W347" s="286"/>
      <c r="X347" s="287"/>
      <c r="Y347" s="13"/>
      <c r="Z347" s="13"/>
      <c r="AA347" s="13"/>
      <c r="AB347" s="13"/>
      <c r="AC347" s="13"/>
      <c r="AD347" s="13"/>
      <c r="AE347" s="13"/>
      <c r="AT347" s="288" t="s">
        <v>173</v>
      </c>
      <c r="AU347" s="288" t="s">
        <v>89</v>
      </c>
      <c r="AV347" s="13" t="s">
        <v>89</v>
      </c>
      <c r="AW347" s="13" t="s">
        <v>5</v>
      </c>
      <c r="AX347" s="13" t="s">
        <v>79</v>
      </c>
      <c r="AY347" s="288" t="s">
        <v>154</v>
      </c>
    </row>
    <row r="348" s="15" customFormat="1">
      <c r="A348" s="15"/>
      <c r="B348" s="303"/>
      <c r="C348" s="304"/>
      <c r="D348" s="262" t="s">
        <v>173</v>
      </c>
      <c r="E348" s="305" t="s">
        <v>1</v>
      </c>
      <c r="F348" s="306" t="s">
        <v>200</v>
      </c>
      <c r="G348" s="304"/>
      <c r="H348" s="307">
        <v>1237.2000000000001</v>
      </c>
      <c r="I348" s="308"/>
      <c r="J348" s="308"/>
      <c r="K348" s="304"/>
      <c r="L348" s="304"/>
      <c r="M348" s="309"/>
      <c r="N348" s="310"/>
      <c r="O348" s="311"/>
      <c r="P348" s="311"/>
      <c r="Q348" s="311"/>
      <c r="R348" s="311"/>
      <c r="S348" s="311"/>
      <c r="T348" s="311"/>
      <c r="U348" s="311"/>
      <c r="V348" s="311"/>
      <c r="W348" s="311"/>
      <c r="X348" s="312"/>
      <c r="Y348" s="15"/>
      <c r="Z348" s="15"/>
      <c r="AA348" s="15"/>
      <c r="AB348" s="15"/>
      <c r="AC348" s="15"/>
      <c r="AD348" s="15"/>
      <c r="AE348" s="15"/>
      <c r="AT348" s="313" t="s">
        <v>173</v>
      </c>
      <c r="AU348" s="313" t="s">
        <v>89</v>
      </c>
      <c r="AV348" s="15" t="s">
        <v>162</v>
      </c>
      <c r="AW348" s="15" t="s">
        <v>5</v>
      </c>
      <c r="AX348" s="15" t="s">
        <v>87</v>
      </c>
      <c r="AY348" s="313" t="s">
        <v>154</v>
      </c>
    </row>
    <row r="349" s="2" customFormat="1" ht="62.7" customHeight="1">
      <c r="A349" s="42"/>
      <c r="B349" s="43"/>
      <c r="C349" s="249" t="s">
        <v>457</v>
      </c>
      <c r="D349" s="249" t="s">
        <v>157</v>
      </c>
      <c r="E349" s="250" t="s">
        <v>458</v>
      </c>
      <c r="F349" s="251" t="s">
        <v>459</v>
      </c>
      <c r="G349" s="252" t="s">
        <v>160</v>
      </c>
      <c r="H349" s="253">
        <v>317.19999999999999</v>
      </c>
      <c r="I349" s="254"/>
      <c r="J349" s="254"/>
      <c r="K349" s="255">
        <f>ROUND(P349*H349,2)</f>
        <v>0</v>
      </c>
      <c r="L349" s="251" t="s">
        <v>161</v>
      </c>
      <c r="M349" s="45"/>
      <c r="N349" s="256" t="s">
        <v>1</v>
      </c>
      <c r="O349" s="257" t="s">
        <v>42</v>
      </c>
      <c r="P349" s="258">
        <f>I349+J349</f>
        <v>0</v>
      </c>
      <c r="Q349" s="258">
        <f>ROUND(I349*H349,2)</f>
        <v>0</v>
      </c>
      <c r="R349" s="258">
        <f>ROUND(J349*H349,2)</f>
        <v>0</v>
      </c>
      <c r="S349" s="95"/>
      <c r="T349" s="259">
        <f>S349*H349</f>
        <v>0</v>
      </c>
      <c r="U349" s="259">
        <v>0.00021000000000000001</v>
      </c>
      <c r="V349" s="259">
        <f>U349*H349</f>
        <v>0.066612000000000005</v>
      </c>
      <c r="W349" s="259">
        <v>0</v>
      </c>
      <c r="X349" s="260">
        <f>W349*H349</f>
        <v>0</v>
      </c>
      <c r="Y349" s="42"/>
      <c r="Z349" s="42"/>
      <c r="AA349" s="42"/>
      <c r="AB349" s="42"/>
      <c r="AC349" s="42"/>
      <c r="AD349" s="42"/>
      <c r="AE349" s="42"/>
      <c r="AR349" s="261" t="s">
        <v>162</v>
      </c>
      <c r="AT349" s="261" t="s">
        <v>157</v>
      </c>
      <c r="AU349" s="261" t="s">
        <v>89</v>
      </c>
      <c r="AY349" s="17" t="s">
        <v>154</v>
      </c>
      <c r="BE349" s="148">
        <f>IF(O349="základní",K349,0)</f>
        <v>0</v>
      </c>
      <c r="BF349" s="148">
        <f>IF(O349="snížená",K349,0)</f>
        <v>0</v>
      </c>
      <c r="BG349" s="148">
        <f>IF(O349="zákl. přenesená",K349,0)</f>
        <v>0</v>
      </c>
      <c r="BH349" s="148">
        <f>IF(O349="sníž. přenesená",K349,0)</f>
        <v>0</v>
      </c>
      <c r="BI349" s="148">
        <f>IF(O349="nulová",K349,0)</f>
        <v>0</v>
      </c>
      <c r="BJ349" s="17" t="s">
        <v>87</v>
      </c>
      <c r="BK349" s="148">
        <f>ROUND(P349*H349,2)</f>
        <v>0</v>
      </c>
      <c r="BL349" s="17" t="s">
        <v>162</v>
      </c>
      <c r="BM349" s="261" t="s">
        <v>460</v>
      </c>
    </row>
    <row r="350" s="2" customFormat="1">
      <c r="A350" s="42"/>
      <c r="B350" s="43"/>
      <c r="C350" s="44"/>
      <c r="D350" s="262" t="s">
        <v>164</v>
      </c>
      <c r="E350" s="44"/>
      <c r="F350" s="263" t="s">
        <v>459</v>
      </c>
      <c r="G350" s="44"/>
      <c r="H350" s="44"/>
      <c r="I350" s="217"/>
      <c r="J350" s="217"/>
      <c r="K350" s="44"/>
      <c r="L350" s="44"/>
      <c r="M350" s="45"/>
      <c r="N350" s="264"/>
      <c r="O350" s="265"/>
      <c r="P350" s="95"/>
      <c r="Q350" s="95"/>
      <c r="R350" s="95"/>
      <c r="S350" s="95"/>
      <c r="T350" s="95"/>
      <c r="U350" s="95"/>
      <c r="V350" s="95"/>
      <c r="W350" s="95"/>
      <c r="X350" s="96"/>
      <c r="Y350" s="42"/>
      <c r="Z350" s="42"/>
      <c r="AA350" s="42"/>
      <c r="AB350" s="42"/>
      <c r="AC350" s="42"/>
      <c r="AD350" s="42"/>
      <c r="AE350" s="42"/>
      <c r="AT350" s="17" t="s">
        <v>164</v>
      </c>
      <c r="AU350" s="17" t="s">
        <v>89</v>
      </c>
    </row>
    <row r="351" s="2" customFormat="1">
      <c r="A351" s="42"/>
      <c r="B351" s="43"/>
      <c r="C351" s="44"/>
      <c r="D351" s="266" t="s">
        <v>166</v>
      </c>
      <c r="E351" s="44"/>
      <c r="F351" s="267" t="s">
        <v>461</v>
      </c>
      <c r="G351" s="44"/>
      <c r="H351" s="44"/>
      <c r="I351" s="217"/>
      <c r="J351" s="217"/>
      <c r="K351" s="44"/>
      <c r="L351" s="44"/>
      <c r="M351" s="45"/>
      <c r="N351" s="264"/>
      <c r="O351" s="265"/>
      <c r="P351" s="95"/>
      <c r="Q351" s="95"/>
      <c r="R351" s="95"/>
      <c r="S351" s="95"/>
      <c r="T351" s="95"/>
      <c r="U351" s="95"/>
      <c r="V351" s="95"/>
      <c r="W351" s="95"/>
      <c r="X351" s="96"/>
      <c r="Y351" s="42"/>
      <c r="Z351" s="42"/>
      <c r="AA351" s="42"/>
      <c r="AB351" s="42"/>
      <c r="AC351" s="42"/>
      <c r="AD351" s="42"/>
      <c r="AE351" s="42"/>
      <c r="AT351" s="17" t="s">
        <v>166</v>
      </c>
      <c r="AU351" s="17" t="s">
        <v>89</v>
      </c>
    </row>
    <row r="352" s="14" customFormat="1">
      <c r="A352" s="14"/>
      <c r="B352" s="293"/>
      <c r="C352" s="294"/>
      <c r="D352" s="262" t="s">
        <v>173</v>
      </c>
      <c r="E352" s="295" t="s">
        <v>1</v>
      </c>
      <c r="F352" s="296" t="s">
        <v>462</v>
      </c>
      <c r="G352" s="294"/>
      <c r="H352" s="295" t="s">
        <v>1</v>
      </c>
      <c r="I352" s="297"/>
      <c r="J352" s="297"/>
      <c r="K352" s="294"/>
      <c r="L352" s="294"/>
      <c r="M352" s="298"/>
      <c r="N352" s="299"/>
      <c r="O352" s="300"/>
      <c r="P352" s="300"/>
      <c r="Q352" s="300"/>
      <c r="R352" s="300"/>
      <c r="S352" s="300"/>
      <c r="T352" s="300"/>
      <c r="U352" s="300"/>
      <c r="V352" s="300"/>
      <c r="W352" s="300"/>
      <c r="X352" s="301"/>
      <c r="Y352" s="14"/>
      <c r="Z352" s="14"/>
      <c r="AA352" s="14"/>
      <c r="AB352" s="14"/>
      <c r="AC352" s="14"/>
      <c r="AD352" s="14"/>
      <c r="AE352" s="14"/>
      <c r="AT352" s="302" t="s">
        <v>173</v>
      </c>
      <c r="AU352" s="302" t="s">
        <v>89</v>
      </c>
      <c r="AV352" s="14" t="s">
        <v>87</v>
      </c>
      <c r="AW352" s="14" t="s">
        <v>5</v>
      </c>
      <c r="AX352" s="14" t="s">
        <v>79</v>
      </c>
      <c r="AY352" s="302" t="s">
        <v>154</v>
      </c>
    </row>
    <row r="353" s="14" customFormat="1">
      <c r="A353" s="14"/>
      <c r="B353" s="293"/>
      <c r="C353" s="294"/>
      <c r="D353" s="262" t="s">
        <v>173</v>
      </c>
      <c r="E353" s="295" t="s">
        <v>1</v>
      </c>
      <c r="F353" s="296" t="s">
        <v>447</v>
      </c>
      <c r="G353" s="294"/>
      <c r="H353" s="295" t="s">
        <v>1</v>
      </c>
      <c r="I353" s="297"/>
      <c r="J353" s="297"/>
      <c r="K353" s="294"/>
      <c r="L353" s="294"/>
      <c r="M353" s="298"/>
      <c r="N353" s="299"/>
      <c r="O353" s="300"/>
      <c r="P353" s="300"/>
      <c r="Q353" s="300"/>
      <c r="R353" s="300"/>
      <c r="S353" s="300"/>
      <c r="T353" s="300"/>
      <c r="U353" s="300"/>
      <c r="V353" s="300"/>
      <c r="W353" s="300"/>
      <c r="X353" s="301"/>
      <c r="Y353" s="14"/>
      <c r="Z353" s="14"/>
      <c r="AA353" s="14"/>
      <c r="AB353" s="14"/>
      <c r="AC353" s="14"/>
      <c r="AD353" s="14"/>
      <c r="AE353" s="14"/>
      <c r="AT353" s="302" t="s">
        <v>173</v>
      </c>
      <c r="AU353" s="302" t="s">
        <v>89</v>
      </c>
      <c r="AV353" s="14" t="s">
        <v>87</v>
      </c>
      <c r="AW353" s="14" t="s">
        <v>5</v>
      </c>
      <c r="AX353" s="14" t="s">
        <v>79</v>
      </c>
      <c r="AY353" s="302" t="s">
        <v>154</v>
      </c>
    </row>
    <row r="354" s="14" customFormat="1">
      <c r="A354" s="14"/>
      <c r="B354" s="293"/>
      <c r="C354" s="294"/>
      <c r="D354" s="262" t="s">
        <v>173</v>
      </c>
      <c r="E354" s="295" t="s">
        <v>1</v>
      </c>
      <c r="F354" s="296" t="s">
        <v>448</v>
      </c>
      <c r="G354" s="294"/>
      <c r="H354" s="295" t="s">
        <v>1</v>
      </c>
      <c r="I354" s="297"/>
      <c r="J354" s="297"/>
      <c r="K354" s="294"/>
      <c r="L354" s="294"/>
      <c r="M354" s="298"/>
      <c r="N354" s="299"/>
      <c r="O354" s="300"/>
      <c r="P354" s="300"/>
      <c r="Q354" s="300"/>
      <c r="R354" s="300"/>
      <c r="S354" s="300"/>
      <c r="T354" s="300"/>
      <c r="U354" s="300"/>
      <c r="V354" s="300"/>
      <c r="W354" s="300"/>
      <c r="X354" s="301"/>
      <c r="Y354" s="14"/>
      <c r="Z354" s="14"/>
      <c r="AA354" s="14"/>
      <c r="AB354" s="14"/>
      <c r="AC354" s="14"/>
      <c r="AD354" s="14"/>
      <c r="AE354" s="14"/>
      <c r="AT354" s="302" t="s">
        <v>173</v>
      </c>
      <c r="AU354" s="302" t="s">
        <v>89</v>
      </c>
      <c r="AV354" s="14" t="s">
        <v>87</v>
      </c>
      <c r="AW354" s="14" t="s">
        <v>5</v>
      </c>
      <c r="AX354" s="14" t="s">
        <v>79</v>
      </c>
      <c r="AY354" s="302" t="s">
        <v>154</v>
      </c>
    </row>
    <row r="355" s="14" customFormat="1">
      <c r="A355" s="14"/>
      <c r="B355" s="293"/>
      <c r="C355" s="294"/>
      <c r="D355" s="262" t="s">
        <v>173</v>
      </c>
      <c r="E355" s="295" t="s">
        <v>1</v>
      </c>
      <c r="F355" s="296" t="s">
        <v>449</v>
      </c>
      <c r="G355" s="294"/>
      <c r="H355" s="295" t="s">
        <v>1</v>
      </c>
      <c r="I355" s="297"/>
      <c r="J355" s="297"/>
      <c r="K355" s="294"/>
      <c r="L355" s="294"/>
      <c r="M355" s="298"/>
      <c r="N355" s="299"/>
      <c r="O355" s="300"/>
      <c r="P355" s="300"/>
      <c r="Q355" s="300"/>
      <c r="R355" s="300"/>
      <c r="S355" s="300"/>
      <c r="T355" s="300"/>
      <c r="U355" s="300"/>
      <c r="V355" s="300"/>
      <c r="W355" s="300"/>
      <c r="X355" s="301"/>
      <c r="Y355" s="14"/>
      <c r="Z355" s="14"/>
      <c r="AA355" s="14"/>
      <c r="AB355" s="14"/>
      <c r="AC355" s="14"/>
      <c r="AD355" s="14"/>
      <c r="AE355" s="14"/>
      <c r="AT355" s="302" t="s">
        <v>173</v>
      </c>
      <c r="AU355" s="302" t="s">
        <v>89</v>
      </c>
      <c r="AV355" s="14" t="s">
        <v>87</v>
      </c>
      <c r="AW355" s="14" t="s">
        <v>5</v>
      </c>
      <c r="AX355" s="14" t="s">
        <v>79</v>
      </c>
      <c r="AY355" s="302" t="s">
        <v>154</v>
      </c>
    </row>
    <row r="356" s="13" customFormat="1">
      <c r="A356" s="13"/>
      <c r="B356" s="278"/>
      <c r="C356" s="279"/>
      <c r="D356" s="262" t="s">
        <v>173</v>
      </c>
      <c r="E356" s="280" t="s">
        <v>1</v>
      </c>
      <c r="F356" s="281" t="s">
        <v>450</v>
      </c>
      <c r="G356" s="279"/>
      <c r="H356" s="282">
        <v>88</v>
      </c>
      <c r="I356" s="283"/>
      <c r="J356" s="283"/>
      <c r="K356" s="279"/>
      <c r="L356" s="279"/>
      <c r="M356" s="284"/>
      <c r="N356" s="285"/>
      <c r="O356" s="286"/>
      <c r="P356" s="286"/>
      <c r="Q356" s="286"/>
      <c r="R356" s="286"/>
      <c r="S356" s="286"/>
      <c r="T356" s="286"/>
      <c r="U356" s="286"/>
      <c r="V356" s="286"/>
      <c r="W356" s="286"/>
      <c r="X356" s="287"/>
      <c r="Y356" s="13"/>
      <c r="Z356" s="13"/>
      <c r="AA356" s="13"/>
      <c r="AB356" s="13"/>
      <c r="AC356" s="13"/>
      <c r="AD356" s="13"/>
      <c r="AE356" s="13"/>
      <c r="AT356" s="288" t="s">
        <v>173</v>
      </c>
      <c r="AU356" s="288" t="s">
        <v>89</v>
      </c>
      <c r="AV356" s="13" t="s">
        <v>89</v>
      </c>
      <c r="AW356" s="13" t="s">
        <v>5</v>
      </c>
      <c r="AX356" s="13" t="s">
        <v>79</v>
      </c>
      <c r="AY356" s="288" t="s">
        <v>154</v>
      </c>
    </row>
    <row r="357" s="14" customFormat="1">
      <c r="A357" s="14"/>
      <c r="B357" s="293"/>
      <c r="C357" s="294"/>
      <c r="D357" s="262" t="s">
        <v>173</v>
      </c>
      <c r="E357" s="295" t="s">
        <v>1</v>
      </c>
      <c r="F357" s="296" t="s">
        <v>451</v>
      </c>
      <c r="G357" s="294"/>
      <c r="H357" s="295" t="s">
        <v>1</v>
      </c>
      <c r="I357" s="297"/>
      <c r="J357" s="297"/>
      <c r="K357" s="294"/>
      <c r="L357" s="294"/>
      <c r="M357" s="298"/>
      <c r="N357" s="299"/>
      <c r="O357" s="300"/>
      <c r="P357" s="300"/>
      <c r="Q357" s="300"/>
      <c r="R357" s="300"/>
      <c r="S357" s="300"/>
      <c r="T357" s="300"/>
      <c r="U357" s="300"/>
      <c r="V357" s="300"/>
      <c r="W357" s="300"/>
      <c r="X357" s="301"/>
      <c r="Y357" s="14"/>
      <c r="Z357" s="14"/>
      <c r="AA357" s="14"/>
      <c r="AB357" s="14"/>
      <c r="AC357" s="14"/>
      <c r="AD357" s="14"/>
      <c r="AE357" s="14"/>
      <c r="AT357" s="302" t="s">
        <v>173</v>
      </c>
      <c r="AU357" s="302" t="s">
        <v>89</v>
      </c>
      <c r="AV357" s="14" t="s">
        <v>87</v>
      </c>
      <c r="AW357" s="14" t="s">
        <v>5</v>
      </c>
      <c r="AX357" s="14" t="s">
        <v>79</v>
      </c>
      <c r="AY357" s="302" t="s">
        <v>154</v>
      </c>
    </row>
    <row r="358" s="14" customFormat="1">
      <c r="A358" s="14"/>
      <c r="B358" s="293"/>
      <c r="C358" s="294"/>
      <c r="D358" s="262" t="s">
        <v>173</v>
      </c>
      <c r="E358" s="295" t="s">
        <v>1</v>
      </c>
      <c r="F358" s="296" t="s">
        <v>449</v>
      </c>
      <c r="G358" s="294"/>
      <c r="H358" s="295" t="s">
        <v>1</v>
      </c>
      <c r="I358" s="297"/>
      <c r="J358" s="297"/>
      <c r="K358" s="294"/>
      <c r="L358" s="294"/>
      <c r="M358" s="298"/>
      <c r="N358" s="299"/>
      <c r="O358" s="300"/>
      <c r="P358" s="300"/>
      <c r="Q358" s="300"/>
      <c r="R358" s="300"/>
      <c r="S358" s="300"/>
      <c r="T358" s="300"/>
      <c r="U358" s="300"/>
      <c r="V358" s="300"/>
      <c r="W358" s="300"/>
      <c r="X358" s="301"/>
      <c r="Y358" s="14"/>
      <c r="Z358" s="14"/>
      <c r="AA358" s="14"/>
      <c r="AB358" s="14"/>
      <c r="AC358" s="14"/>
      <c r="AD358" s="14"/>
      <c r="AE358" s="14"/>
      <c r="AT358" s="302" t="s">
        <v>173</v>
      </c>
      <c r="AU358" s="302" t="s">
        <v>89</v>
      </c>
      <c r="AV358" s="14" t="s">
        <v>87</v>
      </c>
      <c r="AW358" s="14" t="s">
        <v>5</v>
      </c>
      <c r="AX358" s="14" t="s">
        <v>79</v>
      </c>
      <c r="AY358" s="302" t="s">
        <v>154</v>
      </c>
    </row>
    <row r="359" s="13" customFormat="1">
      <c r="A359" s="13"/>
      <c r="B359" s="278"/>
      <c r="C359" s="279"/>
      <c r="D359" s="262" t="s">
        <v>173</v>
      </c>
      <c r="E359" s="280" t="s">
        <v>1</v>
      </c>
      <c r="F359" s="281" t="s">
        <v>452</v>
      </c>
      <c r="G359" s="279"/>
      <c r="H359" s="282">
        <v>63.199999999999996</v>
      </c>
      <c r="I359" s="283"/>
      <c r="J359" s="283"/>
      <c r="K359" s="279"/>
      <c r="L359" s="279"/>
      <c r="M359" s="284"/>
      <c r="N359" s="285"/>
      <c r="O359" s="286"/>
      <c r="P359" s="286"/>
      <c r="Q359" s="286"/>
      <c r="R359" s="286"/>
      <c r="S359" s="286"/>
      <c r="T359" s="286"/>
      <c r="U359" s="286"/>
      <c r="V359" s="286"/>
      <c r="W359" s="286"/>
      <c r="X359" s="287"/>
      <c r="Y359" s="13"/>
      <c r="Z359" s="13"/>
      <c r="AA359" s="13"/>
      <c r="AB359" s="13"/>
      <c r="AC359" s="13"/>
      <c r="AD359" s="13"/>
      <c r="AE359" s="13"/>
      <c r="AT359" s="288" t="s">
        <v>173</v>
      </c>
      <c r="AU359" s="288" t="s">
        <v>89</v>
      </c>
      <c r="AV359" s="13" t="s">
        <v>89</v>
      </c>
      <c r="AW359" s="13" t="s">
        <v>5</v>
      </c>
      <c r="AX359" s="13" t="s">
        <v>79</v>
      </c>
      <c r="AY359" s="288" t="s">
        <v>154</v>
      </c>
    </row>
    <row r="360" s="14" customFormat="1">
      <c r="A360" s="14"/>
      <c r="B360" s="293"/>
      <c r="C360" s="294"/>
      <c r="D360" s="262" t="s">
        <v>173</v>
      </c>
      <c r="E360" s="295" t="s">
        <v>1</v>
      </c>
      <c r="F360" s="296" t="s">
        <v>453</v>
      </c>
      <c r="G360" s="294"/>
      <c r="H360" s="295" t="s">
        <v>1</v>
      </c>
      <c r="I360" s="297"/>
      <c r="J360" s="297"/>
      <c r="K360" s="294"/>
      <c r="L360" s="294"/>
      <c r="M360" s="298"/>
      <c r="N360" s="299"/>
      <c r="O360" s="300"/>
      <c r="P360" s="300"/>
      <c r="Q360" s="300"/>
      <c r="R360" s="300"/>
      <c r="S360" s="300"/>
      <c r="T360" s="300"/>
      <c r="U360" s="300"/>
      <c r="V360" s="300"/>
      <c r="W360" s="300"/>
      <c r="X360" s="301"/>
      <c r="Y360" s="14"/>
      <c r="Z360" s="14"/>
      <c r="AA360" s="14"/>
      <c r="AB360" s="14"/>
      <c r="AC360" s="14"/>
      <c r="AD360" s="14"/>
      <c r="AE360" s="14"/>
      <c r="AT360" s="302" t="s">
        <v>173</v>
      </c>
      <c r="AU360" s="302" t="s">
        <v>89</v>
      </c>
      <c r="AV360" s="14" t="s">
        <v>87</v>
      </c>
      <c r="AW360" s="14" t="s">
        <v>5</v>
      </c>
      <c r="AX360" s="14" t="s">
        <v>79</v>
      </c>
      <c r="AY360" s="302" t="s">
        <v>154</v>
      </c>
    </row>
    <row r="361" s="14" customFormat="1">
      <c r="A361" s="14"/>
      <c r="B361" s="293"/>
      <c r="C361" s="294"/>
      <c r="D361" s="262" t="s">
        <v>173</v>
      </c>
      <c r="E361" s="295" t="s">
        <v>1</v>
      </c>
      <c r="F361" s="296" t="s">
        <v>449</v>
      </c>
      <c r="G361" s="294"/>
      <c r="H361" s="295" t="s">
        <v>1</v>
      </c>
      <c r="I361" s="297"/>
      <c r="J361" s="297"/>
      <c r="K361" s="294"/>
      <c r="L361" s="294"/>
      <c r="M361" s="298"/>
      <c r="N361" s="299"/>
      <c r="O361" s="300"/>
      <c r="P361" s="300"/>
      <c r="Q361" s="300"/>
      <c r="R361" s="300"/>
      <c r="S361" s="300"/>
      <c r="T361" s="300"/>
      <c r="U361" s="300"/>
      <c r="V361" s="300"/>
      <c r="W361" s="300"/>
      <c r="X361" s="301"/>
      <c r="Y361" s="14"/>
      <c r="Z361" s="14"/>
      <c r="AA361" s="14"/>
      <c r="AB361" s="14"/>
      <c r="AC361" s="14"/>
      <c r="AD361" s="14"/>
      <c r="AE361" s="14"/>
      <c r="AT361" s="302" t="s">
        <v>173</v>
      </c>
      <c r="AU361" s="302" t="s">
        <v>89</v>
      </c>
      <c r="AV361" s="14" t="s">
        <v>87</v>
      </c>
      <c r="AW361" s="14" t="s">
        <v>5</v>
      </c>
      <c r="AX361" s="14" t="s">
        <v>79</v>
      </c>
      <c r="AY361" s="302" t="s">
        <v>154</v>
      </c>
    </row>
    <row r="362" s="13" customFormat="1">
      <c r="A362" s="13"/>
      <c r="B362" s="278"/>
      <c r="C362" s="279"/>
      <c r="D362" s="262" t="s">
        <v>173</v>
      </c>
      <c r="E362" s="280" t="s">
        <v>1</v>
      </c>
      <c r="F362" s="281" t="s">
        <v>454</v>
      </c>
      <c r="G362" s="279"/>
      <c r="H362" s="282">
        <v>166</v>
      </c>
      <c r="I362" s="283"/>
      <c r="J362" s="283"/>
      <c r="K362" s="279"/>
      <c r="L362" s="279"/>
      <c r="M362" s="284"/>
      <c r="N362" s="285"/>
      <c r="O362" s="286"/>
      <c r="P362" s="286"/>
      <c r="Q362" s="286"/>
      <c r="R362" s="286"/>
      <c r="S362" s="286"/>
      <c r="T362" s="286"/>
      <c r="U362" s="286"/>
      <c r="V362" s="286"/>
      <c r="W362" s="286"/>
      <c r="X362" s="287"/>
      <c r="Y362" s="13"/>
      <c r="Z362" s="13"/>
      <c r="AA362" s="13"/>
      <c r="AB362" s="13"/>
      <c r="AC362" s="13"/>
      <c r="AD362" s="13"/>
      <c r="AE362" s="13"/>
      <c r="AT362" s="288" t="s">
        <v>173</v>
      </c>
      <c r="AU362" s="288" t="s">
        <v>89</v>
      </c>
      <c r="AV362" s="13" t="s">
        <v>89</v>
      </c>
      <c r="AW362" s="13" t="s">
        <v>5</v>
      </c>
      <c r="AX362" s="13" t="s">
        <v>79</v>
      </c>
      <c r="AY362" s="288" t="s">
        <v>154</v>
      </c>
    </row>
    <row r="363" s="15" customFormat="1">
      <c r="A363" s="15"/>
      <c r="B363" s="303"/>
      <c r="C363" s="304"/>
      <c r="D363" s="262" t="s">
        <v>173</v>
      </c>
      <c r="E363" s="305" t="s">
        <v>1</v>
      </c>
      <c r="F363" s="306" t="s">
        <v>200</v>
      </c>
      <c r="G363" s="304"/>
      <c r="H363" s="307">
        <v>317.19999999999999</v>
      </c>
      <c r="I363" s="308"/>
      <c r="J363" s="308"/>
      <c r="K363" s="304"/>
      <c r="L363" s="304"/>
      <c r="M363" s="309"/>
      <c r="N363" s="310"/>
      <c r="O363" s="311"/>
      <c r="P363" s="311"/>
      <c r="Q363" s="311"/>
      <c r="R363" s="311"/>
      <c r="S363" s="311"/>
      <c r="T363" s="311"/>
      <c r="U363" s="311"/>
      <c r="V363" s="311"/>
      <c r="W363" s="311"/>
      <c r="X363" s="312"/>
      <c r="Y363" s="15"/>
      <c r="Z363" s="15"/>
      <c r="AA363" s="15"/>
      <c r="AB363" s="15"/>
      <c r="AC363" s="15"/>
      <c r="AD363" s="15"/>
      <c r="AE363" s="15"/>
      <c r="AT363" s="313" t="s">
        <v>173</v>
      </c>
      <c r="AU363" s="313" t="s">
        <v>89</v>
      </c>
      <c r="AV363" s="15" t="s">
        <v>162</v>
      </c>
      <c r="AW363" s="15" t="s">
        <v>5</v>
      </c>
      <c r="AX363" s="15" t="s">
        <v>87</v>
      </c>
      <c r="AY363" s="313" t="s">
        <v>154</v>
      </c>
    </row>
    <row r="364" s="2" customFormat="1" ht="24.15" customHeight="1">
      <c r="A364" s="42"/>
      <c r="B364" s="43"/>
      <c r="C364" s="249" t="s">
        <v>463</v>
      </c>
      <c r="D364" s="249" t="s">
        <v>157</v>
      </c>
      <c r="E364" s="250" t="s">
        <v>464</v>
      </c>
      <c r="F364" s="251" t="s">
        <v>465</v>
      </c>
      <c r="G364" s="252" t="s">
        <v>160</v>
      </c>
      <c r="H364" s="253">
        <v>253</v>
      </c>
      <c r="I364" s="254"/>
      <c r="J364" s="254"/>
      <c r="K364" s="255">
        <f>ROUND(P364*H364,2)</f>
        <v>0</v>
      </c>
      <c r="L364" s="251" t="s">
        <v>161</v>
      </c>
      <c r="M364" s="45"/>
      <c r="N364" s="256" t="s">
        <v>1</v>
      </c>
      <c r="O364" s="257" t="s">
        <v>42</v>
      </c>
      <c r="P364" s="258">
        <f>I364+J364</f>
        <v>0</v>
      </c>
      <c r="Q364" s="258">
        <f>ROUND(I364*H364,2)</f>
        <v>0</v>
      </c>
      <c r="R364" s="258">
        <f>ROUND(J364*H364,2)</f>
        <v>0</v>
      </c>
      <c r="S364" s="95"/>
      <c r="T364" s="259">
        <f>S364*H364</f>
        <v>0</v>
      </c>
      <c r="U364" s="259">
        <v>0.00033</v>
      </c>
      <c r="V364" s="259">
        <f>U364*H364</f>
        <v>0.083489999999999995</v>
      </c>
      <c r="W364" s="259">
        <v>0</v>
      </c>
      <c r="X364" s="260">
        <f>W364*H364</f>
        <v>0</v>
      </c>
      <c r="Y364" s="42"/>
      <c r="Z364" s="42"/>
      <c r="AA364" s="42"/>
      <c r="AB364" s="42"/>
      <c r="AC364" s="42"/>
      <c r="AD364" s="42"/>
      <c r="AE364" s="42"/>
      <c r="AR364" s="261" t="s">
        <v>162</v>
      </c>
      <c r="AT364" s="261" t="s">
        <v>157</v>
      </c>
      <c r="AU364" s="261" t="s">
        <v>89</v>
      </c>
      <c r="AY364" s="17" t="s">
        <v>154</v>
      </c>
      <c r="BE364" s="148">
        <f>IF(O364="základní",K364,0)</f>
        <v>0</v>
      </c>
      <c r="BF364" s="148">
        <f>IF(O364="snížená",K364,0)</f>
        <v>0</v>
      </c>
      <c r="BG364" s="148">
        <f>IF(O364="zákl. přenesená",K364,0)</f>
        <v>0</v>
      </c>
      <c r="BH364" s="148">
        <f>IF(O364="sníž. přenesená",K364,0)</f>
        <v>0</v>
      </c>
      <c r="BI364" s="148">
        <f>IF(O364="nulová",K364,0)</f>
        <v>0</v>
      </c>
      <c r="BJ364" s="17" t="s">
        <v>87</v>
      </c>
      <c r="BK364" s="148">
        <f>ROUND(P364*H364,2)</f>
        <v>0</v>
      </c>
      <c r="BL364" s="17" t="s">
        <v>162</v>
      </c>
      <c r="BM364" s="261" t="s">
        <v>466</v>
      </c>
    </row>
    <row r="365" s="2" customFormat="1">
      <c r="A365" s="42"/>
      <c r="B365" s="43"/>
      <c r="C365" s="44"/>
      <c r="D365" s="262" t="s">
        <v>164</v>
      </c>
      <c r="E365" s="44"/>
      <c r="F365" s="263" t="s">
        <v>467</v>
      </c>
      <c r="G365" s="44"/>
      <c r="H365" s="44"/>
      <c r="I365" s="217"/>
      <c r="J365" s="217"/>
      <c r="K365" s="44"/>
      <c r="L365" s="44"/>
      <c r="M365" s="45"/>
      <c r="N365" s="264"/>
      <c r="O365" s="265"/>
      <c r="P365" s="95"/>
      <c r="Q365" s="95"/>
      <c r="R365" s="95"/>
      <c r="S365" s="95"/>
      <c r="T365" s="95"/>
      <c r="U365" s="95"/>
      <c r="V365" s="95"/>
      <c r="W365" s="95"/>
      <c r="X365" s="96"/>
      <c r="Y365" s="42"/>
      <c r="Z365" s="42"/>
      <c r="AA365" s="42"/>
      <c r="AB365" s="42"/>
      <c r="AC365" s="42"/>
      <c r="AD365" s="42"/>
      <c r="AE365" s="42"/>
      <c r="AT365" s="17" t="s">
        <v>164</v>
      </c>
      <c r="AU365" s="17" t="s">
        <v>89</v>
      </c>
    </row>
    <row r="366" s="2" customFormat="1">
      <c r="A366" s="42"/>
      <c r="B366" s="43"/>
      <c r="C366" s="44"/>
      <c r="D366" s="266" t="s">
        <v>166</v>
      </c>
      <c r="E366" s="44"/>
      <c r="F366" s="267" t="s">
        <v>468</v>
      </c>
      <c r="G366" s="44"/>
      <c r="H366" s="44"/>
      <c r="I366" s="217"/>
      <c r="J366" s="217"/>
      <c r="K366" s="44"/>
      <c r="L366" s="44"/>
      <c r="M366" s="45"/>
      <c r="N366" s="264"/>
      <c r="O366" s="265"/>
      <c r="P366" s="95"/>
      <c r="Q366" s="95"/>
      <c r="R366" s="95"/>
      <c r="S366" s="95"/>
      <c r="T366" s="95"/>
      <c r="U366" s="95"/>
      <c r="V366" s="95"/>
      <c r="W366" s="95"/>
      <c r="X366" s="96"/>
      <c r="Y366" s="42"/>
      <c r="Z366" s="42"/>
      <c r="AA366" s="42"/>
      <c r="AB366" s="42"/>
      <c r="AC366" s="42"/>
      <c r="AD366" s="42"/>
      <c r="AE366" s="42"/>
      <c r="AT366" s="17" t="s">
        <v>166</v>
      </c>
      <c r="AU366" s="17" t="s">
        <v>89</v>
      </c>
    </row>
    <row r="367" s="2" customFormat="1" ht="24.15" customHeight="1">
      <c r="A367" s="42"/>
      <c r="B367" s="43"/>
      <c r="C367" s="249" t="s">
        <v>469</v>
      </c>
      <c r="D367" s="249" t="s">
        <v>157</v>
      </c>
      <c r="E367" s="250" t="s">
        <v>470</v>
      </c>
      <c r="F367" s="251" t="s">
        <v>471</v>
      </c>
      <c r="G367" s="252" t="s">
        <v>160</v>
      </c>
      <c r="H367" s="253">
        <v>82</v>
      </c>
      <c r="I367" s="254"/>
      <c r="J367" s="254"/>
      <c r="K367" s="255">
        <f>ROUND(P367*H367,2)</f>
        <v>0</v>
      </c>
      <c r="L367" s="251" t="s">
        <v>161</v>
      </c>
      <c r="M367" s="45"/>
      <c r="N367" s="256" t="s">
        <v>1</v>
      </c>
      <c r="O367" s="257" t="s">
        <v>42</v>
      </c>
      <c r="P367" s="258">
        <f>I367+J367</f>
        <v>0</v>
      </c>
      <c r="Q367" s="258">
        <f>ROUND(I367*H367,2)</f>
        <v>0</v>
      </c>
      <c r="R367" s="258">
        <f>ROUND(J367*H367,2)</f>
        <v>0</v>
      </c>
      <c r="S367" s="95"/>
      <c r="T367" s="259">
        <f>S367*H367</f>
        <v>0</v>
      </c>
      <c r="U367" s="259">
        <v>5.0000000000000002E-05</v>
      </c>
      <c r="V367" s="259">
        <f>U367*H367</f>
        <v>0.0041000000000000003</v>
      </c>
      <c r="W367" s="259">
        <v>0</v>
      </c>
      <c r="X367" s="260">
        <f>W367*H367</f>
        <v>0</v>
      </c>
      <c r="Y367" s="42"/>
      <c r="Z367" s="42"/>
      <c r="AA367" s="42"/>
      <c r="AB367" s="42"/>
      <c r="AC367" s="42"/>
      <c r="AD367" s="42"/>
      <c r="AE367" s="42"/>
      <c r="AR367" s="261" t="s">
        <v>162</v>
      </c>
      <c r="AT367" s="261" t="s">
        <v>157</v>
      </c>
      <c r="AU367" s="261" t="s">
        <v>89</v>
      </c>
      <c r="AY367" s="17" t="s">
        <v>154</v>
      </c>
      <c r="BE367" s="148">
        <f>IF(O367="základní",K367,0)</f>
        <v>0</v>
      </c>
      <c r="BF367" s="148">
        <f>IF(O367="snížená",K367,0)</f>
        <v>0</v>
      </c>
      <c r="BG367" s="148">
        <f>IF(O367="zákl. přenesená",K367,0)</f>
        <v>0</v>
      </c>
      <c r="BH367" s="148">
        <f>IF(O367="sníž. přenesená",K367,0)</f>
        <v>0</v>
      </c>
      <c r="BI367" s="148">
        <f>IF(O367="nulová",K367,0)</f>
        <v>0</v>
      </c>
      <c r="BJ367" s="17" t="s">
        <v>87</v>
      </c>
      <c r="BK367" s="148">
        <f>ROUND(P367*H367,2)</f>
        <v>0</v>
      </c>
      <c r="BL367" s="17" t="s">
        <v>162</v>
      </c>
      <c r="BM367" s="261" t="s">
        <v>472</v>
      </c>
    </row>
    <row r="368" s="2" customFormat="1">
      <c r="A368" s="42"/>
      <c r="B368" s="43"/>
      <c r="C368" s="44"/>
      <c r="D368" s="262" t="s">
        <v>164</v>
      </c>
      <c r="E368" s="44"/>
      <c r="F368" s="263" t="s">
        <v>473</v>
      </c>
      <c r="G368" s="44"/>
      <c r="H368" s="44"/>
      <c r="I368" s="217"/>
      <c r="J368" s="217"/>
      <c r="K368" s="44"/>
      <c r="L368" s="44"/>
      <c r="M368" s="45"/>
      <c r="N368" s="264"/>
      <c r="O368" s="265"/>
      <c r="P368" s="95"/>
      <c r="Q368" s="95"/>
      <c r="R368" s="95"/>
      <c r="S368" s="95"/>
      <c r="T368" s="95"/>
      <c r="U368" s="95"/>
      <c r="V368" s="95"/>
      <c r="W368" s="95"/>
      <c r="X368" s="96"/>
      <c r="Y368" s="42"/>
      <c r="Z368" s="42"/>
      <c r="AA368" s="42"/>
      <c r="AB368" s="42"/>
      <c r="AC368" s="42"/>
      <c r="AD368" s="42"/>
      <c r="AE368" s="42"/>
      <c r="AT368" s="17" t="s">
        <v>164</v>
      </c>
      <c r="AU368" s="17" t="s">
        <v>89</v>
      </c>
    </row>
    <row r="369" s="2" customFormat="1">
      <c r="A369" s="42"/>
      <c r="B369" s="43"/>
      <c r="C369" s="44"/>
      <c r="D369" s="266" t="s">
        <v>166</v>
      </c>
      <c r="E369" s="44"/>
      <c r="F369" s="267" t="s">
        <v>474</v>
      </c>
      <c r="G369" s="44"/>
      <c r="H369" s="44"/>
      <c r="I369" s="217"/>
      <c r="J369" s="217"/>
      <c r="K369" s="44"/>
      <c r="L369" s="44"/>
      <c r="M369" s="45"/>
      <c r="N369" s="264"/>
      <c r="O369" s="265"/>
      <c r="P369" s="95"/>
      <c r="Q369" s="95"/>
      <c r="R369" s="95"/>
      <c r="S369" s="95"/>
      <c r="T369" s="95"/>
      <c r="U369" s="95"/>
      <c r="V369" s="95"/>
      <c r="W369" s="95"/>
      <c r="X369" s="96"/>
      <c r="Y369" s="42"/>
      <c r="Z369" s="42"/>
      <c r="AA369" s="42"/>
      <c r="AB369" s="42"/>
      <c r="AC369" s="42"/>
      <c r="AD369" s="42"/>
      <c r="AE369" s="42"/>
      <c r="AT369" s="17" t="s">
        <v>166</v>
      </c>
      <c r="AU369" s="17" t="s">
        <v>89</v>
      </c>
    </row>
    <row r="370" s="13" customFormat="1">
      <c r="A370" s="13"/>
      <c r="B370" s="278"/>
      <c r="C370" s="279"/>
      <c r="D370" s="262" t="s">
        <v>173</v>
      </c>
      <c r="E370" s="280" t="s">
        <v>1</v>
      </c>
      <c r="F370" s="281" t="s">
        <v>475</v>
      </c>
      <c r="G370" s="279"/>
      <c r="H370" s="282">
        <v>82</v>
      </c>
      <c r="I370" s="283"/>
      <c r="J370" s="283"/>
      <c r="K370" s="279"/>
      <c r="L370" s="279"/>
      <c r="M370" s="284"/>
      <c r="N370" s="285"/>
      <c r="O370" s="286"/>
      <c r="P370" s="286"/>
      <c r="Q370" s="286"/>
      <c r="R370" s="286"/>
      <c r="S370" s="286"/>
      <c r="T370" s="286"/>
      <c r="U370" s="286"/>
      <c r="V370" s="286"/>
      <c r="W370" s="286"/>
      <c r="X370" s="287"/>
      <c r="Y370" s="13"/>
      <c r="Z370" s="13"/>
      <c r="AA370" s="13"/>
      <c r="AB370" s="13"/>
      <c r="AC370" s="13"/>
      <c r="AD370" s="13"/>
      <c r="AE370" s="13"/>
      <c r="AT370" s="288" t="s">
        <v>173</v>
      </c>
      <c r="AU370" s="288" t="s">
        <v>89</v>
      </c>
      <c r="AV370" s="13" t="s">
        <v>89</v>
      </c>
      <c r="AW370" s="13" t="s">
        <v>5</v>
      </c>
      <c r="AX370" s="13" t="s">
        <v>87</v>
      </c>
      <c r="AY370" s="288" t="s">
        <v>154</v>
      </c>
    </row>
    <row r="371" s="2" customFormat="1" ht="24.15" customHeight="1">
      <c r="A371" s="42"/>
      <c r="B371" s="43"/>
      <c r="C371" s="249" t="s">
        <v>476</v>
      </c>
      <c r="D371" s="249" t="s">
        <v>157</v>
      </c>
      <c r="E371" s="250" t="s">
        <v>477</v>
      </c>
      <c r="F371" s="251" t="s">
        <v>478</v>
      </c>
      <c r="G371" s="252" t="s">
        <v>389</v>
      </c>
      <c r="H371" s="253">
        <v>16</v>
      </c>
      <c r="I371" s="254"/>
      <c r="J371" s="254"/>
      <c r="K371" s="255">
        <f>ROUND(P371*H371,2)</f>
        <v>0</v>
      </c>
      <c r="L371" s="251" t="s">
        <v>161</v>
      </c>
      <c r="M371" s="45"/>
      <c r="N371" s="256" t="s">
        <v>1</v>
      </c>
      <c r="O371" s="257" t="s">
        <v>42</v>
      </c>
      <c r="P371" s="258">
        <f>I371+J371</f>
        <v>0</v>
      </c>
      <c r="Q371" s="258">
        <f>ROUND(I371*H371,2)</f>
        <v>0</v>
      </c>
      <c r="R371" s="258">
        <f>ROUND(J371*H371,2)</f>
        <v>0</v>
      </c>
      <c r="S371" s="95"/>
      <c r="T371" s="259">
        <f>S371*H371</f>
        <v>0</v>
      </c>
      <c r="U371" s="259">
        <v>0.0040699999999999998</v>
      </c>
      <c r="V371" s="259">
        <f>U371*H371</f>
        <v>0.065119999999999997</v>
      </c>
      <c r="W371" s="259">
        <v>0</v>
      </c>
      <c r="X371" s="260">
        <f>W371*H371</f>
        <v>0</v>
      </c>
      <c r="Y371" s="42"/>
      <c r="Z371" s="42"/>
      <c r="AA371" s="42"/>
      <c r="AB371" s="42"/>
      <c r="AC371" s="42"/>
      <c r="AD371" s="42"/>
      <c r="AE371" s="42"/>
      <c r="AR371" s="261" t="s">
        <v>162</v>
      </c>
      <c r="AT371" s="261" t="s">
        <v>157</v>
      </c>
      <c r="AU371" s="261" t="s">
        <v>89</v>
      </c>
      <c r="AY371" s="17" t="s">
        <v>154</v>
      </c>
      <c r="BE371" s="148">
        <f>IF(O371="základní",K371,0)</f>
        <v>0</v>
      </c>
      <c r="BF371" s="148">
        <f>IF(O371="snížená",K371,0)</f>
        <v>0</v>
      </c>
      <c r="BG371" s="148">
        <f>IF(O371="zákl. přenesená",K371,0)</f>
        <v>0</v>
      </c>
      <c r="BH371" s="148">
        <f>IF(O371="sníž. přenesená",K371,0)</f>
        <v>0</v>
      </c>
      <c r="BI371" s="148">
        <f>IF(O371="nulová",K371,0)</f>
        <v>0</v>
      </c>
      <c r="BJ371" s="17" t="s">
        <v>87</v>
      </c>
      <c r="BK371" s="148">
        <f>ROUND(P371*H371,2)</f>
        <v>0</v>
      </c>
      <c r="BL371" s="17" t="s">
        <v>162</v>
      </c>
      <c r="BM371" s="261" t="s">
        <v>479</v>
      </c>
    </row>
    <row r="372" s="2" customFormat="1">
      <c r="A372" s="42"/>
      <c r="B372" s="43"/>
      <c r="C372" s="44"/>
      <c r="D372" s="262" t="s">
        <v>164</v>
      </c>
      <c r="E372" s="44"/>
      <c r="F372" s="263" t="s">
        <v>480</v>
      </c>
      <c r="G372" s="44"/>
      <c r="H372" s="44"/>
      <c r="I372" s="217"/>
      <c r="J372" s="217"/>
      <c r="K372" s="44"/>
      <c r="L372" s="44"/>
      <c r="M372" s="45"/>
      <c r="N372" s="264"/>
      <c r="O372" s="265"/>
      <c r="P372" s="95"/>
      <c r="Q372" s="95"/>
      <c r="R372" s="95"/>
      <c r="S372" s="95"/>
      <c r="T372" s="95"/>
      <c r="U372" s="95"/>
      <c r="V372" s="95"/>
      <c r="W372" s="95"/>
      <c r="X372" s="96"/>
      <c r="Y372" s="42"/>
      <c r="Z372" s="42"/>
      <c r="AA372" s="42"/>
      <c r="AB372" s="42"/>
      <c r="AC372" s="42"/>
      <c r="AD372" s="42"/>
      <c r="AE372" s="42"/>
      <c r="AT372" s="17" t="s">
        <v>164</v>
      </c>
      <c r="AU372" s="17" t="s">
        <v>89</v>
      </c>
    </row>
    <row r="373" s="2" customFormat="1">
      <c r="A373" s="42"/>
      <c r="B373" s="43"/>
      <c r="C373" s="44"/>
      <c r="D373" s="266" t="s">
        <v>166</v>
      </c>
      <c r="E373" s="44"/>
      <c r="F373" s="267" t="s">
        <v>481</v>
      </c>
      <c r="G373" s="44"/>
      <c r="H373" s="44"/>
      <c r="I373" s="217"/>
      <c r="J373" s="217"/>
      <c r="K373" s="44"/>
      <c r="L373" s="44"/>
      <c r="M373" s="45"/>
      <c r="N373" s="264"/>
      <c r="O373" s="265"/>
      <c r="P373" s="95"/>
      <c r="Q373" s="95"/>
      <c r="R373" s="95"/>
      <c r="S373" s="95"/>
      <c r="T373" s="95"/>
      <c r="U373" s="95"/>
      <c r="V373" s="95"/>
      <c r="W373" s="95"/>
      <c r="X373" s="96"/>
      <c r="Y373" s="42"/>
      <c r="Z373" s="42"/>
      <c r="AA373" s="42"/>
      <c r="AB373" s="42"/>
      <c r="AC373" s="42"/>
      <c r="AD373" s="42"/>
      <c r="AE373" s="42"/>
      <c r="AT373" s="17" t="s">
        <v>166</v>
      </c>
      <c r="AU373" s="17" t="s">
        <v>89</v>
      </c>
    </row>
    <row r="374" s="2" customFormat="1" ht="24.15" customHeight="1">
      <c r="A374" s="42"/>
      <c r="B374" s="43"/>
      <c r="C374" s="249" t="s">
        <v>482</v>
      </c>
      <c r="D374" s="249" t="s">
        <v>157</v>
      </c>
      <c r="E374" s="250" t="s">
        <v>483</v>
      </c>
      <c r="F374" s="251" t="s">
        <v>484</v>
      </c>
      <c r="G374" s="252" t="s">
        <v>160</v>
      </c>
      <c r="H374" s="253">
        <v>920</v>
      </c>
      <c r="I374" s="254"/>
      <c r="J374" s="254"/>
      <c r="K374" s="255">
        <f>ROUND(P374*H374,2)</f>
        <v>0</v>
      </c>
      <c r="L374" s="251" t="s">
        <v>281</v>
      </c>
      <c r="M374" s="45"/>
      <c r="N374" s="256" t="s">
        <v>1</v>
      </c>
      <c r="O374" s="257" t="s">
        <v>42</v>
      </c>
      <c r="P374" s="258">
        <f>I374+J374</f>
        <v>0</v>
      </c>
      <c r="Q374" s="258">
        <f>ROUND(I374*H374,2)</f>
        <v>0</v>
      </c>
      <c r="R374" s="258">
        <f>ROUND(J374*H374,2)</f>
        <v>0</v>
      </c>
      <c r="S374" s="95"/>
      <c r="T374" s="259">
        <f>S374*H374</f>
        <v>0</v>
      </c>
      <c r="U374" s="259">
        <v>0.00034000000000000002</v>
      </c>
      <c r="V374" s="259">
        <f>U374*H374</f>
        <v>0.31280000000000002</v>
      </c>
      <c r="W374" s="259">
        <v>0</v>
      </c>
      <c r="X374" s="260">
        <f>W374*H374</f>
        <v>0</v>
      </c>
      <c r="Y374" s="42"/>
      <c r="Z374" s="42"/>
      <c r="AA374" s="42"/>
      <c r="AB374" s="42"/>
      <c r="AC374" s="42"/>
      <c r="AD374" s="42"/>
      <c r="AE374" s="42"/>
      <c r="AR374" s="261" t="s">
        <v>162</v>
      </c>
      <c r="AT374" s="261" t="s">
        <v>157</v>
      </c>
      <c r="AU374" s="261" t="s">
        <v>89</v>
      </c>
      <c r="AY374" s="17" t="s">
        <v>154</v>
      </c>
      <c r="BE374" s="148">
        <f>IF(O374="základní",K374,0)</f>
        <v>0</v>
      </c>
      <c r="BF374" s="148">
        <f>IF(O374="snížená",K374,0)</f>
        <v>0</v>
      </c>
      <c r="BG374" s="148">
        <f>IF(O374="zákl. přenesená",K374,0)</f>
        <v>0</v>
      </c>
      <c r="BH374" s="148">
        <f>IF(O374="sníž. přenesená",K374,0)</f>
        <v>0</v>
      </c>
      <c r="BI374" s="148">
        <f>IF(O374="nulová",K374,0)</f>
        <v>0</v>
      </c>
      <c r="BJ374" s="17" t="s">
        <v>87</v>
      </c>
      <c r="BK374" s="148">
        <f>ROUND(P374*H374,2)</f>
        <v>0</v>
      </c>
      <c r="BL374" s="17" t="s">
        <v>162</v>
      </c>
      <c r="BM374" s="261" t="s">
        <v>485</v>
      </c>
    </row>
    <row r="375" s="2" customFormat="1">
      <c r="A375" s="42"/>
      <c r="B375" s="43"/>
      <c r="C375" s="44"/>
      <c r="D375" s="262" t="s">
        <v>164</v>
      </c>
      <c r="E375" s="44"/>
      <c r="F375" s="263" t="s">
        <v>486</v>
      </c>
      <c r="G375" s="44"/>
      <c r="H375" s="44"/>
      <c r="I375" s="217"/>
      <c r="J375" s="217"/>
      <c r="K375" s="44"/>
      <c r="L375" s="44"/>
      <c r="M375" s="45"/>
      <c r="N375" s="264"/>
      <c r="O375" s="265"/>
      <c r="P375" s="95"/>
      <c r="Q375" s="95"/>
      <c r="R375" s="95"/>
      <c r="S375" s="95"/>
      <c r="T375" s="95"/>
      <c r="U375" s="95"/>
      <c r="V375" s="95"/>
      <c r="W375" s="95"/>
      <c r="X375" s="96"/>
      <c r="Y375" s="42"/>
      <c r="Z375" s="42"/>
      <c r="AA375" s="42"/>
      <c r="AB375" s="42"/>
      <c r="AC375" s="42"/>
      <c r="AD375" s="42"/>
      <c r="AE375" s="42"/>
      <c r="AT375" s="17" t="s">
        <v>164</v>
      </c>
      <c r="AU375" s="17" t="s">
        <v>89</v>
      </c>
    </row>
    <row r="376" s="2" customFormat="1">
      <c r="A376" s="42"/>
      <c r="B376" s="43"/>
      <c r="C376" s="44"/>
      <c r="D376" s="266" t="s">
        <v>166</v>
      </c>
      <c r="E376" s="44"/>
      <c r="F376" s="267" t="s">
        <v>487</v>
      </c>
      <c r="G376" s="44"/>
      <c r="H376" s="44"/>
      <c r="I376" s="217"/>
      <c r="J376" s="217"/>
      <c r="K376" s="44"/>
      <c r="L376" s="44"/>
      <c r="M376" s="45"/>
      <c r="N376" s="264"/>
      <c r="O376" s="265"/>
      <c r="P376" s="95"/>
      <c r="Q376" s="95"/>
      <c r="R376" s="95"/>
      <c r="S376" s="95"/>
      <c r="T376" s="95"/>
      <c r="U376" s="95"/>
      <c r="V376" s="95"/>
      <c r="W376" s="95"/>
      <c r="X376" s="96"/>
      <c r="Y376" s="42"/>
      <c r="Z376" s="42"/>
      <c r="AA376" s="42"/>
      <c r="AB376" s="42"/>
      <c r="AC376" s="42"/>
      <c r="AD376" s="42"/>
      <c r="AE376" s="42"/>
      <c r="AT376" s="17" t="s">
        <v>166</v>
      </c>
      <c r="AU376" s="17" t="s">
        <v>89</v>
      </c>
    </row>
    <row r="377" s="14" customFormat="1">
      <c r="A377" s="14"/>
      <c r="B377" s="293"/>
      <c r="C377" s="294"/>
      <c r="D377" s="262" t="s">
        <v>173</v>
      </c>
      <c r="E377" s="295" t="s">
        <v>1</v>
      </c>
      <c r="F377" s="296" t="s">
        <v>488</v>
      </c>
      <c r="G377" s="294"/>
      <c r="H377" s="295" t="s">
        <v>1</v>
      </c>
      <c r="I377" s="297"/>
      <c r="J377" s="297"/>
      <c r="K377" s="294"/>
      <c r="L377" s="294"/>
      <c r="M377" s="298"/>
      <c r="N377" s="299"/>
      <c r="O377" s="300"/>
      <c r="P377" s="300"/>
      <c r="Q377" s="300"/>
      <c r="R377" s="300"/>
      <c r="S377" s="300"/>
      <c r="T377" s="300"/>
      <c r="U377" s="300"/>
      <c r="V377" s="300"/>
      <c r="W377" s="300"/>
      <c r="X377" s="301"/>
      <c r="Y377" s="14"/>
      <c r="Z377" s="14"/>
      <c r="AA377" s="14"/>
      <c r="AB377" s="14"/>
      <c r="AC377" s="14"/>
      <c r="AD377" s="14"/>
      <c r="AE377" s="14"/>
      <c r="AT377" s="302" t="s">
        <v>173</v>
      </c>
      <c r="AU377" s="302" t="s">
        <v>89</v>
      </c>
      <c r="AV377" s="14" t="s">
        <v>87</v>
      </c>
      <c r="AW377" s="14" t="s">
        <v>5</v>
      </c>
      <c r="AX377" s="14" t="s">
        <v>79</v>
      </c>
      <c r="AY377" s="302" t="s">
        <v>154</v>
      </c>
    </row>
    <row r="378" s="14" customFormat="1">
      <c r="A378" s="14"/>
      <c r="B378" s="293"/>
      <c r="C378" s="294"/>
      <c r="D378" s="262" t="s">
        <v>173</v>
      </c>
      <c r="E378" s="295" t="s">
        <v>1</v>
      </c>
      <c r="F378" s="296" t="s">
        <v>447</v>
      </c>
      <c r="G378" s="294"/>
      <c r="H378" s="295" t="s">
        <v>1</v>
      </c>
      <c r="I378" s="297"/>
      <c r="J378" s="297"/>
      <c r="K378" s="294"/>
      <c r="L378" s="294"/>
      <c r="M378" s="298"/>
      <c r="N378" s="299"/>
      <c r="O378" s="300"/>
      <c r="P378" s="300"/>
      <c r="Q378" s="300"/>
      <c r="R378" s="300"/>
      <c r="S378" s="300"/>
      <c r="T378" s="300"/>
      <c r="U378" s="300"/>
      <c r="V378" s="300"/>
      <c r="W378" s="300"/>
      <c r="X378" s="301"/>
      <c r="Y378" s="14"/>
      <c r="Z378" s="14"/>
      <c r="AA378" s="14"/>
      <c r="AB378" s="14"/>
      <c r="AC378" s="14"/>
      <c r="AD378" s="14"/>
      <c r="AE378" s="14"/>
      <c r="AT378" s="302" t="s">
        <v>173</v>
      </c>
      <c r="AU378" s="302" t="s">
        <v>89</v>
      </c>
      <c r="AV378" s="14" t="s">
        <v>87</v>
      </c>
      <c r="AW378" s="14" t="s">
        <v>5</v>
      </c>
      <c r="AX378" s="14" t="s">
        <v>79</v>
      </c>
      <c r="AY378" s="302" t="s">
        <v>154</v>
      </c>
    </row>
    <row r="379" s="14" customFormat="1">
      <c r="A379" s="14"/>
      <c r="B379" s="293"/>
      <c r="C379" s="294"/>
      <c r="D379" s="262" t="s">
        <v>173</v>
      </c>
      <c r="E379" s="295" t="s">
        <v>1</v>
      </c>
      <c r="F379" s="296" t="s">
        <v>448</v>
      </c>
      <c r="G379" s="294"/>
      <c r="H379" s="295" t="s">
        <v>1</v>
      </c>
      <c r="I379" s="297"/>
      <c r="J379" s="297"/>
      <c r="K379" s="294"/>
      <c r="L379" s="294"/>
      <c r="M379" s="298"/>
      <c r="N379" s="299"/>
      <c r="O379" s="300"/>
      <c r="P379" s="300"/>
      <c r="Q379" s="300"/>
      <c r="R379" s="300"/>
      <c r="S379" s="300"/>
      <c r="T379" s="300"/>
      <c r="U379" s="300"/>
      <c r="V379" s="300"/>
      <c r="W379" s="300"/>
      <c r="X379" s="301"/>
      <c r="Y379" s="14"/>
      <c r="Z379" s="14"/>
      <c r="AA379" s="14"/>
      <c r="AB379" s="14"/>
      <c r="AC379" s="14"/>
      <c r="AD379" s="14"/>
      <c r="AE379" s="14"/>
      <c r="AT379" s="302" t="s">
        <v>173</v>
      </c>
      <c r="AU379" s="302" t="s">
        <v>89</v>
      </c>
      <c r="AV379" s="14" t="s">
        <v>87</v>
      </c>
      <c r="AW379" s="14" t="s">
        <v>5</v>
      </c>
      <c r="AX379" s="14" t="s">
        <v>79</v>
      </c>
      <c r="AY379" s="302" t="s">
        <v>154</v>
      </c>
    </row>
    <row r="380" s="14" customFormat="1">
      <c r="A380" s="14"/>
      <c r="B380" s="293"/>
      <c r="C380" s="294"/>
      <c r="D380" s="262" t="s">
        <v>173</v>
      </c>
      <c r="E380" s="295" t="s">
        <v>1</v>
      </c>
      <c r="F380" s="296" t="s">
        <v>449</v>
      </c>
      <c r="G380" s="294"/>
      <c r="H380" s="295" t="s">
        <v>1</v>
      </c>
      <c r="I380" s="297"/>
      <c r="J380" s="297"/>
      <c r="K380" s="294"/>
      <c r="L380" s="294"/>
      <c r="M380" s="298"/>
      <c r="N380" s="299"/>
      <c r="O380" s="300"/>
      <c r="P380" s="300"/>
      <c r="Q380" s="300"/>
      <c r="R380" s="300"/>
      <c r="S380" s="300"/>
      <c r="T380" s="300"/>
      <c r="U380" s="300"/>
      <c r="V380" s="300"/>
      <c r="W380" s="300"/>
      <c r="X380" s="301"/>
      <c r="Y380" s="14"/>
      <c r="Z380" s="14"/>
      <c r="AA380" s="14"/>
      <c r="AB380" s="14"/>
      <c r="AC380" s="14"/>
      <c r="AD380" s="14"/>
      <c r="AE380" s="14"/>
      <c r="AT380" s="302" t="s">
        <v>173</v>
      </c>
      <c r="AU380" s="302" t="s">
        <v>89</v>
      </c>
      <c r="AV380" s="14" t="s">
        <v>87</v>
      </c>
      <c r="AW380" s="14" t="s">
        <v>5</v>
      </c>
      <c r="AX380" s="14" t="s">
        <v>79</v>
      </c>
      <c r="AY380" s="302" t="s">
        <v>154</v>
      </c>
    </row>
    <row r="381" s="13" customFormat="1">
      <c r="A381" s="13"/>
      <c r="B381" s="278"/>
      <c r="C381" s="279"/>
      <c r="D381" s="262" t="s">
        <v>173</v>
      </c>
      <c r="E381" s="280" t="s">
        <v>1</v>
      </c>
      <c r="F381" s="281" t="s">
        <v>489</v>
      </c>
      <c r="G381" s="279"/>
      <c r="H381" s="282">
        <v>920</v>
      </c>
      <c r="I381" s="283"/>
      <c r="J381" s="283"/>
      <c r="K381" s="279"/>
      <c r="L381" s="279"/>
      <c r="M381" s="284"/>
      <c r="N381" s="285"/>
      <c r="O381" s="286"/>
      <c r="P381" s="286"/>
      <c r="Q381" s="286"/>
      <c r="R381" s="286"/>
      <c r="S381" s="286"/>
      <c r="T381" s="286"/>
      <c r="U381" s="286"/>
      <c r="V381" s="286"/>
      <c r="W381" s="286"/>
      <c r="X381" s="287"/>
      <c r="Y381" s="13"/>
      <c r="Z381" s="13"/>
      <c r="AA381" s="13"/>
      <c r="AB381" s="13"/>
      <c r="AC381" s="13"/>
      <c r="AD381" s="13"/>
      <c r="AE381" s="13"/>
      <c r="AT381" s="288" t="s">
        <v>173</v>
      </c>
      <c r="AU381" s="288" t="s">
        <v>89</v>
      </c>
      <c r="AV381" s="13" t="s">
        <v>89</v>
      </c>
      <c r="AW381" s="13" t="s">
        <v>5</v>
      </c>
      <c r="AX381" s="13" t="s">
        <v>79</v>
      </c>
      <c r="AY381" s="288" t="s">
        <v>154</v>
      </c>
    </row>
    <row r="382" s="15" customFormat="1">
      <c r="A382" s="15"/>
      <c r="B382" s="303"/>
      <c r="C382" s="304"/>
      <c r="D382" s="262" t="s">
        <v>173</v>
      </c>
      <c r="E382" s="305" t="s">
        <v>1</v>
      </c>
      <c r="F382" s="306" t="s">
        <v>200</v>
      </c>
      <c r="G382" s="304"/>
      <c r="H382" s="307">
        <v>920</v>
      </c>
      <c r="I382" s="308"/>
      <c r="J382" s="308"/>
      <c r="K382" s="304"/>
      <c r="L382" s="304"/>
      <c r="M382" s="309"/>
      <c r="N382" s="310"/>
      <c r="O382" s="311"/>
      <c r="P382" s="311"/>
      <c r="Q382" s="311"/>
      <c r="R382" s="311"/>
      <c r="S382" s="311"/>
      <c r="T382" s="311"/>
      <c r="U382" s="311"/>
      <c r="V382" s="311"/>
      <c r="W382" s="311"/>
      <c r="X382" s="312"/>
      <c r="Y382" s="15"/>
      <c r="Z382" s="15"/>
      <c r="AA382" s="15"/>
      <c r="AB382" s="15"/>
      <c r="AC382" s="15"/>
      <c r="AD382" s="15"/>
      <c r="AE382" s="15"/>
      <c r="AT382" s="313" t="s">
        <v>173</v>
      </c>
      <c r="AU382" s="313" t="s">
        <v>89</v>
      </c>
      <c r="AV382" s="15" t="s">
        <v>162</v>
      </c>
      <c r="AW382" s="15" t="s">
        <v>5</v>
      </c>
      <c r="AX382" s="15" t="s">
        <v>87</v>
      </c>
      <c r="AY382" s="313" t="s">
        <v>154</v>
      </c>
    </row>
    <row r="383" s="2" customFormat="1" ht="33" customHeight="1">
      <c r="A383" s="42"/>
      <c r="B383" s="43"/>
      <c r="C383" s="249" t="s">
        <v>490</v>
      </c>
      <c r="D383" s="249" t="s">
        <v>157</v>
      </c>
      <c r="E383" s="250" t="s">
        <v>491</v>
      </c>
      <c r="F383" s="251" t="s">
        <v>492</v>
      </c>
      <c r="G383" s="252" t="s">
        <v>160</v>
      </c>
      <c r="H383" s="253">
        <v>86.400000000000006</v>
      </c>
      <c r="I383" s="254"/>
      <c r="J383" s="254"/>
      <c r="K383" s="255">
        <f>ROUND(P383*H383,2)</f>
        <v>0</v>
      </c>
      <c r="L383" s="251" t="s">
        <v>161</v>
      </c>
      <c r="M383" s="45"/>
      <c r="N383" s="256" t="s">
        <v>1</v>
      </c>
      <c r="O383" s="257" t="s">
        <v>42</v>
      </c>
      <c r="P383" s="258">
        <f>I383+J383</f>
        <v>0</v>
      </c>
      <c r="Q383" s="258">
        <f>ROUND(I383*H383,2)</f>
        <v>0</v>
      </c>
      <c r="R383" s="258">
        <f>ROUND(J383*H383,2)</f>
        <v>0</v>
      </c>
      <c r="S383" s="95"/>
      <c r="T383" s="259">
        <f>S383*H383</f>
        <v>0</v>
      </c>
      <c r="U383" s="259">
        <v>0.00060999999999999997</v>
      </c>
      <c r="V383" s="259">
        <f>U383*H383</f>
        <v>0.052704000000000001</v>
      </c>
      <c r="W383" s="259">
        <v>0</v>
      </c>
      <c r="X383" s="260">
        <f>W383*H383</f>
        <v>0</v>
      </c>
      <c r="Y383" s="42"/>
      <c r="Z383" s="42"/>
      <c r="AA383" s="42"/>
      <c r="AB383" s="42"/>
      <c r="AC383" s="42"/>
      <c r="AD383" s="42"/>
      <c r="AE383" s="42"/>
      <c r="AR383" s="261" t="s">
        <v>162</v>
      </c>
      <c r="AT383" s="261" t="s">
        <v>157</v>
      </c>
      <c r="AU383" s="261" t="s">
        <v>89</v>
      </c>
      <c r="AY383" s="17" t="s">
        <v>154</v>
      </c>
      <c r="BE383" s="148">
        <f>IF(O383="základní",K383,0)</f>
        <v>0</v>
      </c>
      <c r="BF383" s="148">
        <f>IF(O383="snížená",K383,0)</f>
        <v>0</v>
      </c>
      <c r="BG383" s="148">
        <f>IF(O383="zákl. přenesená",K383,0)</f>
        <v>0</v>
      </c>
      <c r="BH383" s="148">
        <f>IF(O383="sníž. přenesená",K383,0)</f>
        <v>0</v>
      </c>
      <c r="BI383" s="148">
        <f>IF(O383="nulová",K383,0)</f>
        <v>0</v>
      </c>
      <c r="BJ383" s="17" t="s">
        <v>87</v>
      </c>
      <c r="BK383" s="148">
        <f>ROUND(P383*H383,2)</f>
        <v>0</v>
      </c>
      <c r="BL383" s="17" t="s">
        <v>162</v>
      </c>
      <c r="BM383" s="261" t="s">
        <v>493</v>
      </c>
    </row>
    <row r="384" s="2" customFormat="1">
      <c r="A384" s="42"/>
      <c r="B384" s="43"/>
      <c r="C384" s="44"/>
      <c r="D384" s="262" t="s">
        <v>164</v>
      </c>
      <c r="E384" s="44"/>
      <c r="F384" s="263" t="s">
        <v>494</v>
      </c>
      <c r="G384" s="44"/>
      <c r="H384" s="44"/>
      <c r="I384" s="217"/>
      <c r="J384" s="217"/>
      <c r="K384" s="44"/>
      <c r="L384" s="44"/>
      <c r="M384" s="45"/>
      <c r="N384" s="264"/>
      <c r="O384" s="265"/>
      <c r="P384" s="95"/>
      <c r="Q384" s="95"/>
      <c r="R384" s="95"/>
      <c r="S384" s="95"/>
      <c r="T384" s="95"/>
      <c r="U384" s="95"/>
      <c r="V384" s="95"/>
      <c r="W384" s="95"/>
      <c r="X384" s="96"/>
      <c r="Y384" s="42"/>
      <c r="Z384" s="42"/>
      <c r="AA384" s="42"/>
      <c r="AB384" s="42"/>
      <c r="AC384" s="42"/>
      <c r="AD384" s="42"/>
      <c r="AE384" s="42"/>
      <c r="AT384" s="17" t="s">
        <v>164</v>
      </c>
      <c r="AU384" s="17" t="s">
        <v>89</v>
      </c>
    </row>
    <row r="385" s="2" customFormat="1">
      <c r="A385" s="42"/>
      <c r="B385" s="43"/>
      <c r="C385" s="44"/>
      <c r="D385" s="266" t="s">
        <v>166</v>
      </c>
      <c r="E385" s="44"/>
      <c r="F385" s="267" t="s">
        <v>495</v>
      </c>
      <c r="G385" s="44"/>
      <c r="H385" s="44"/>
      <c r="I385" s="217"/>
      <c r="J385" s="217"/>
      <c r="K385" s="44"/>
      <c r="L385" s="44"/>
      <c r="M385" s="45"/>
      <c r="N385" s="264"/>
      <c r="O385" s="265"/>
      <c r="P385" s="95"/>
      <c r="Q385" s="95"/>
      <c r="R385" s="95"/>
      <c r="S385" s="95"/>
      <c r="T385" s="95"/>
      <c r="U385" s="95"/>
      <c r="V385" s="95"/>
      <c r="W385" s="95"/>
      <c r="X385" s="96"/>
      <c r="Y385" s="42"/>
      <c r="Z385" s="42"/>
      <c r="AA385" s="42"/>
      <c r="AB385" s="42"/>
      <c r="AC385" s="42"/>
      <c r="AD385" s="42"/>
      <c r="AE385" s="42"/>
      <c r="AT385" s="17" t="s">
        <v>166</v>
      </c>
      <c r="AU385" s="17" t="s">
        <v>89</v>
      </c>
    </row>
    <row r="386" s="13" customFormat="1">
      <c r="A386" s="13"/>
      <c r="B386" s="278"/>
      <c r="C386" s="279"/>
      <c r="D386" s="262" t="s">
        <v>173</v>
      </c>
      <c r="E386" s="280" t="s">
        <v>1</v>
      </c>
      <c r="F386" s="281" t="s">
        <v>496</v>
      </c>
      <c r="G386" s="279"/>
      <c r="H386" s="282">
        <v>23.199999999999999</v>
      </c>
      <c r="I386" s="283"/>
      <c r="J386" s="283"/>
      <c r="K386" s="279"/>
      <c r="L386" s="279"/>
      <c r="M386" s="284"/>
      <c r="N386" s="285"/>
      <c r="O386" s="286"/>
      <c r="P386" s="286"/>
      <c r="Q386" s="286"/>
      <c r="R386" s="286"/>
      <c r="S386" s="286"/>
      <c r="T386" s="286"/>
      <c r="U386" s="286"/>
      <c r="V386" s="286"/>
      <c r="W386" s="286"/>
      <c r="X386" s="287"/>
      <c r="Y386" s="13"/>
      <c r="Z386" s="13"/>
      <c r="AA386" s="13"/>
      <c r="AB386" s="13"/>
      <c r="AC386" s="13"/>
      <c r="AD386" s="13"/>
      <c r="AE386" s="13"/>
      <c r="AT386" s="288" t="s">
        <v>173</v>
      </c>
      <c r="AU386" s="288" t="s">
        <v>89</v>
      </c>
      <c r="AV386" s="13" t="s">
        <v>89</v>
      </c>
      <c r="AW386" s="13" t="s">
        <v>5</v>
      </c>
      <c r="AX386" s="13" t="s">
        <v>79</v>
      </c>
      <c r="AY386" s="288" t="s">
        <v>154</v>
      </c>
    </row>
    <row r="387" s="13" customFormat="1">
      <c r="A387" s="13"/>
      <c r="B387" s="278"/>
      <c r="C387" s="279"/>
      <c r="D387" s="262" t="s">
        <v>173</v>
      </c>
      <c r="E387" s="280" t="s">
        <v>1</v>
      </c>
      <c r="F387" s="281" t="s">
        <v>452</v>
      </c>
      <c r="G387" s="279"/>
      <c r="H387" s="282">
        <v>63.200000000000003</v>
      </c>
      <c r="I387" s="283"/>
      <c r="J387" s="283"/>
      <c r="K387" s="279"/>
      <c r="L387" s="279"/>
      <c r="M387" s="284"/>
      <c r="N387" s="285"/>
      <c r="O387" s="286"/>
      <c r="P387" s="286"/>
      <c r="Q387" s="286"/>
      <c r="R387" s="286"/>
      <c r="S387" s="286"/>
      <c r="T387" s="286"/>
      <c r="U387" s="286"/>
      <c r="V387" s="286"/>
      <c r="W387" s="286"/>
      <c r="X387" s="287"/>
      <c r="Y387" s="13"/>
      <c r="Z387" s="13"/>
      <c r="AA387" s="13"/>
      <c r="AB387" s="13"/>
      <c r="AC387" s="13"/>
      <c r="AD387" s="13"/>
      <c r="AE387" s="13"/>
      <c r="AT387" s="288" t="s">
        <v>173</v>
      </c>
      <c r="AU387" s="288" t="s">
        <v>89</v>
      </c>
      <c r="AV387" s="13" t="s">
        <v>89</v>
      </c>
      <c r="AW387" s="13" t="s">
        <v>5</v>
      </c>
      <c r="AX387" s="13" t="s">
        <v>79</v>
      </c>
      <c r="AY387" s="288" t="s">
        <v>154</v>
      </c>
    </row>
    <row r="388" s="15" customFormat="1">
      <c r="A388" s="15"/>
      <c r="B388" s="303"/>
      <c r="C388" s="304"/>
      <c r="D388" s="262" t="s">
        <v>173</v>
      </c>
      <c r="E388" s="305" t="s">
        <v>1</v>
      </c>
      <c r="F388" s="306" t="s">
        <v>200</v>
      </c>
      <c r="G388" s="304"/>
      <c r="H388" s="307">
        <v>86.400000000000006</v>
      </c>
      <c r="I388" s="308"/>
      <c r="J388" s="308"/>
      <c r="K388" s="304"/>
      <c r="L388" s="304"/>
      <c r="M388" s="309"/>
      <c r="N388" s="310"/>
      <c r="O388" s="311"/>
      <c r="P388" s="311"/>
      <c r="Q388" s="311"/>
      <c r="R388" s="311"/>
      <c r="S388" s="311"/>
      <c r="T388" s="311"/>
      <c r="U388" s="311"/>
      <c r="V388" s="311"/>
      <c r="W388" s="311"/>
      <c r="X388" s="312"/>
      <c r="Y388" s="15"/>
      <c r="Z388" s="15"/>
      <c r="AA388" s="15"/>
      <c r="AB388" s="15"/>
      <c r="AC388" s="15"/>
      <c r="AD388" s="15"/>
      <c r="AE388" s="15"/>
      <c r="AT388" s="313" t="s">
        <v>173</v>
      </c>
      <c r="AU388" s="313" t="s">
        <v>89</v>
      </c>
      <c r="AV388" s="15" t="s">
        <v>162</v>
      </c>
      <c r="AW388" s="15" t="s">
        <v>5</v>
      </c>
      <c r="AX388" s="15" t="s">
        <v>87</v>
      </c>
      <c r="AY388" s="313" t="s">
        <v>154</v>
      </c>
    </row>
    <row r="389" s="2" customFormat="1" ht="24.15" customHeight="1">
      <c r="A389" s="42"/>
      <c r="B389" s="43"/>
      <c r="C389" s="249" t="s">
        <v>497</v>
      </c>
      <c r="D389" s="249" t="s">
        <v>157</v>
      </c>
      <c r="E389" s="250" t="s">
        <v>498</v>
      </c>
      <c r="F389" s="251" t="s">
        <v>499</v>
      </c>
      <c r="G389" s="252" t="s">
        <v>160</v>
      </c>
      <c r="H389" s="253">
        <v>86.400000000000006</v>
      </c>
      <c r="I389" s="254"/>
      <c r="J389" s="254"/>
      <c r="K389" s="255">
        <f>ROUND(P389*H389,2)</f>
        <v>0</v>
      </c>
      <c r="L389" s="251" t="s">
        <v>161</v>
      </c>
      <c r="M389" s="45"/>
      <c r="N389" s="256" t="s">
        <v>1</v>
      </c>
      <c r="O389" s="257" t="s">
        <v>42</v>
      </c>
      <c r="P389" s="258">
        <f>I389+J389</f>
        <v>0</v>
      </c>
      <c r="Q389" s="258">
        <f>ROUND(I389*H389,2)</f>
        <v>0</v>
      </c>
      <c r="R389" s="258">
        <f>ROUND(J389*H389,2)</f>
        <v>0</v>
      </c>
      <c r="S389" s="95"/>
      <c r="T389" s="259">
        <f>S389*H389</f>
        <v>0</v>
      </c>
      <c r="U389" s="259">
        <v>1.0000000000000001E-05</v>
      </c>
      <c r="V389" s="259">
        <f>U389*H389</f>
        <v>0.00086400000000000008</v>
      </c>
      <c r="W389" s="259">
        <v>0</v>
      </c>
      <c r="X389" s="260">
        <f>W389*H389</f>
        <v>0</v>
      </c>
      <c r="Y389" s="42"/>
      <c r="Z389" s="42"/>
      <c r="AA389" s="42"/>
      <c r="AB389" s="42"/>
      <c r="AC389" s="42"/>
      <c r="AD389" s="42"/>
      <c r="AE389" s="42"/>
      <c r="AR389" s="261" t="s">
        <v>162</v>
      </c>
      <c r="AT389" s="261" t="s">
        <v>157</v>
      </c>
      <c r="AU389" s="261" t="s">
        <v>89</v>
      </c>
      <c r="AY389" s="17" t="s">
        <v>154</v>
      </c>
      <c r="BE389" s="148">
        <f>IF(O389="základní",K389,0)</f>
        <v>0</v>
      </c>
      <c r="BF389" s="148">
        <f>IF(O389="snížená",K389,0)</f>
        <v>0</v>
      </c>
      <c r="BG389" s="148">
        <f>IF(O389="zákl. přenesená",K389,0)</f>
        <v>0</v>
      </c>
      <c r="BH389" s="148">
        <f>IF(O389="sníž. přenesená",K389,0)</f>
        <v>0</v>
      </c>
      <c r="BI389" s="148">
        <f>IF(O389="nulová",K389,0)</f>
        <v>0</v>
      </c>
      <c r="BJ389" s="17" t="s">
        <v>87</v>
      </c>
      <c r="BK389" s="148">
        <f>ROUND(P389*H389,2)</f>
        <v>0</v>
      </c>
      <c r="BL389" s="17" t="s">
        <v>162</v>
      </c>
      <c r="BM389" s="261" t="s">
        <v>500</v>
      </c>
    </row>
    <row r="390" s="2" customFormat="1">
      <c r="A390" s="42"/>
      <c r="B390" s="43"/>
      <c r="C390" s="44"/>
      <c r="D390" s="262" t="s">
        <v>164</v>
      </c>
      <c r="E390" s="44"/>
      <c r="F390" s="263" t="s">
        <v>501</v>
      </c>
      <c r="G390" s="44"/>
      <c r="H390" s="44"/>
      <c r="I390" s="217"/>
      <c r="J390" s="217"/>
      <c r="K390" s="44"/>
      <c r="L390" s="44"/>
      <c r="M390" s="45"/>
      <c r="N390" s="264"/>
      <c r="O390" s="265"/>
      <c r="P390" s="95"/>
      <c r="Q390" s="95"/>
      <c r="R390" s="95"/>
      <c r="S390" s="95"/>
      <c r="T390" s="95"/>
      <c r="U390" s="95"/>
      <c r="V390" s="95"/>
      <c r="W390" s="95"/>
      <c r="X390" s="96"/>
      <c r="Y390" s="42"/>
      <c r="Z390" s="42"/>
      <c r="AA390" s="42"/>
      <c r="AB390" s="42"/>
      <c r="AC390" s="42"/>
      <c r="AD390" s="42"/>
      <c r="AE390" s="42"/>
      <c r="AT390" s="17" t="s">
        <v>164</v>
      </c>
      <c r="AU390" s="17" t="s">
        <v>89</v>
      </c>
    </row>
    <row r="391" s="2" customFormat="1">
      <c r="A391" s="42"/>
      <c r="B391" s="43"/>
      <c r="C391" s="44"/>
      <c r="D391" s="266" t="s">
        <v>166</v>
      </c>
      <c r="E391" s="44"/>
      <c r="F391" s="267" t="s">
        <v>502</v>
      </c>
      <c r="G391" s="44"/>
      <c r="H391" s="44"/>
      <c r="I391" s="217"/>
      <c r="J391" s="217"/>
      <c r="K391" s="44"/>
      <c r="L391" s="44"/>
      <c r="M391" s="45"/>
      <c r="N391" s="264"/>
      <c r="O391" s="265"/>
      <c r="P391" s="95"/>
      <c r="Q391" s="95"/>
      <c r="R391" s="95"/>
      <c r="S391" s="95"/>
      <c r="T391" s="95"/>
      <c r="U391" s="95"/>
      <c r="V391" s="95"/>
      <c r="W391" s="95"/>
      <c r="X391" s="96"/>
      <c r="Y391" s="42"/>
      <c r="Z391" s="42"/>
      <c r="AA391" s="42"/>
      <c r="AB391" s="42"/>
      <c r="AC391" s="42"/>
      <c r="AD391" s="42"/>
      <c r="AE391" s="42"/>
      <c r="AT391" s="17" t="s">
        <v>166</v>
      </c>
      <c r="AU391" s="17" t="s">
        <v>89</v>
      </c>
    </row>
    <row r="392" s="14" customFormat="1">
      <c r="A392" s="14"/>
      <c r="B392" s="293"/>
      <c r="C392" s="294"/>
      <c r="D392" s="262" t="s">
        <v>173</v>
      </c>
      <c r="E392" s="295" t="s">
        <v>1</v>
      </c>
      <c r="F392" s="296" t="s">
        <v>503</v>
      </c>
      <c r="G392" s="294"/>
      <c r="H392" s="295" t="s">
        <v>1</v>
      </c>
      <c r="I392" s="297"/>
      <c r="J392" s="297"/>
      <c r="K392" s="294"/>
      <c r="L392" s="294"/>
      <c r="M392" s="298"/>
      <c r="N392" s="299"/>
      <c r="O392" s="300"/>
      <c r="P392" s="300"/>
      <c r="Q392" s="300"/>
      <c r="R392" s="300"/>
      <c r="S392" s="300"/>
      <c r="T392" s="300"/>
      <c r="U392" s="300"/>
      <c r="V392" s="300"/>
      <c r="W392" s="300"/>
      <c r="X392" s="301"/>
      <c r="Y392" s="14"/>
      <c r="Z392" s="14"/>
      <c r="AA392" s="14"/>
      <c r="AB392" s="14"/>
      <c r="AC392" s="14"/>
      <c r="AD392" s="14"/>
      <c r="AE392" s="14"/>
      <c r="AT392" s="302" t="s">
        <v>173</v>
      </c>
      <c r="AU392" s="302" t="s">
        <v>89</v>
      </c>
      <c r="AV392" s="14" t="s">
        <v>87</v>
      </c>
      <c r="AW392" s="14" t="s">
        <v>5</v>
      </c>
      <c r="AX392" s="14" t="s">
        <v>79</v>
      </c>
      <c r="AY392" s="302" t="s">
        <v>154</v>
      </c>
    </row>
    <row r="393" s="14" customFormat="1">
      <c r="A393" s="14"/>
      <c r="B393" s="293"/>
      <c r="C393" s="294"/>
      <c r="D393" s="262" t="s">
        <v>173</v>
      </c>
      <c r="E393" s="295" t="s">
        <v>1</v>
      </c>
      <c r="F393" s="296" t="s">
        <v>449</v>
      </c>
      <c r="G393" s="294"/>
      <c r="H393" s="295" t="s">
        <v>1</v>
      </c>
      <c r="I393" s="297"/>
      <c r="J393" s="297"/>
      <c r="K393" s="294"/>
      <c r="L393" s="294"/>
      <c r="M393" s="298"/>
      <c r="N393" s="299"/>
      <c r="O393" s="300"/>
      <c r="P393" s="300"/>
      <c r="Q393" s="300"/>
      <c r="R393" s="300"/>
      <c r="S393" s="300"/>
      <c r="T393" s="300"/>
      <c r="U393" s="300"/>
      <c r="V393" s="300"/>
      <c r="W393" s="300"/>
      <c r="X393" s="301"/>
      <c r="Y393" s="14"/>
      <c r="Z393" s="14"/>
      <c r="AA393" s="14"/>
      <c r="AB393" s="14"/>
      <c r="AC393" s="14"/>
      <c r="AD393" s="14"/>
      <c r="AE393" s="14"/>
      <c r="AT393" s="302" t="s">
        <v>173</v>
      </c>
      <c r="AU393" s="302" t="s">
        <v>89</v>
      </c>
      <c r="AV393" s="14" t="s">
        <v>87</v>
      </c>
      <c r="AW393" s="14" t="s">
        <v>5</v>
      </c>
      <c r="AX393" s="14" t="s">
        <v>79</v>
      </c>
      <c r="AY393" s="302" t="s">
        <v>154</v>
      </c>
    </row>
    <row r="394" s="14" customFormat="1">
      <c r="A394" s="14"/>
      <c r="B394" s="293"/>
      <c r="C394" s="294"/>
      <c r="D394" s="262" t="s">
        <v>173</v>
      </c>
      <c r="E394" s="295" t="s">
        <v>1</v>
      </c>
      <c r="F394" s="296" t="s">
        <v>504</v>
      </c>
      <c r="G394" s="294"/>
      <c r="H394" s="295" t="s">
        <v>1</v>
      </c>
      <c r="I394" s="297"/>
      <c r="J394" s="297"/>
      <c r="K394" s="294"/>
      <c r="L394" s="294"/>
      <c r="M394" s="298"/>
      <c r="N394" s="299"/>
      <c r="O394" s="300"/>
      <c r="P394" s="300"/>
      <c r="Q394" s="300"/>
      <c r="R394" s="300"/>
      <c r="S394" s="300"/>
      <c r="T394" s="300"/>
      <c r="U394" s="300"/>
      <c r="V394" s="300"/>
      <c r="W394" s="300"/>
      <c r="X394" s="301"/>
      <c r="Y394" s="14"/>
      <c r="Z394" s="14"/>
      <c r="AA394" s="14"/>
      <c r="AB394" s="14"/>
      <c r="AC394" s="14"/>
      <c r="AD394" s="14"/>
      <c r="AE394" s="14"/>
      <c r="AT394" s="302" t="s">
        <v>173</v>
      </c>
      <c r="AU394" s="302" t="s">
        <v>89</v>
      </c>
      <c r="AV394" s="14" t="s">
        <v>87</v>
      </c>
      <c r="AW394" s="14" t="s">
        <v>5</v>
      </c>
      <c r="AX394" s="14" t="s">
        <v>79</v>
      </c>
      <c r="AY394" s="302" t="s">
        <v>154</v>
      </c>
    </row>
    <row r="395" s="13" customFormat="1">
      <c r="A395" s="13"/>
      <c r="B395" s="278"/>
      <c r="C395" s="279"/>
      <c r="D395" s="262" t="s">
        <v>173</v>
      </c>
      <c r="E395" s="280" t="s">
        <v>1</v>
      </c>
      <c r="F395" s="281" t="s">
        <v>496</v>
      </c>
      <c r="G395" s="279"/>
      <c r="H395" s="282">
        <v>23.199999999999999</v>
      </c>
      <c r="I395" s="283"/>
      <c r="J395" s="283"/>
      <c r="K395" s="279"/>
      <c r="L395" s="279"/>
      <c r="M395" s="284"/>
      <c r="N395" s="285"/>
      <c r="O395" s="286"/>
      <c r="P395" s="286"/>
      <c r="Q395" s="286"/>
      <c r="R395" s="286"/>
      <c r="S395" s="286"/>
      <c r="T395" s="286"/>
      <c r="U395" s="286"/>
      <c r="V395" s="286"/>
      <c r="W395" s="286"/>
      <c r="X395" s="287"/>
      <c r="Y395" s="13"/>
      <c r="Z395" s="13"/>
      <c r="AA395" s="13"/>
      <c r="AB395" s="13"/>
      <c r="AC395" s="13"/>
      <c r="AD395" s="13"/>
      <c r="AE395" s="13"/>
      <c r="AT395" s="288" t="s">
        <v>173</v>
      </c>
      <c r="AU395" s="288" t="s">
        <v>89</v>
      </c>
      <c r="AV395" s="13" t="s">
        <v>89</v>
      </c>
      <c r="AW395" s="13" t="s">
        <v>5</v>
      </c>
      <c r="AX395" s="13" t="s">
        <v>79</v>
      </c>
      <c r="AY395" s="288" t="s">
        <v>154</v>
      </c>
    </row>
    <row r="396" s="13" customFormat="1">
      <c r="A396" s="13"/>
      <c r="B396" s="278"/>
      <c r="C396" s="279"/>
      <c r="D396" s="262" t="s">
        <v>173</v>
      </c>
      <c r="E396" s="280" t="s">
        <v>1</v>
      </c>
      <c r="F396" s="281" t="s">
        <v>452</v>
      </c>
      <c r="G396" s="279"/>
      <c r="H396" s="282">
        <v>63.200000000000003</v>
      </c>
      <c r="I396" s="283"/>
      <c r="J396" s="283"/>
      <c r="K396" s="279"/>
      <c r="L396" s="279"/>
      <c r="M396" s="284"/>
      <c r="N396" s="285"/>
      <c r="O396" s="286"/>
      <c r="P396" s="286"/>
      <c r="Q396" s="286"/>
      <c r="R396" s="286"/>
      <c r="S396" s="286"/>
      <c r="T396" s="286"/>
      <c r="U396" s="286"/>
      <c r="V396" s="286"/>
      <c r="W396" s="286"/>
      <c r="X396" s="287"/>
      <c r="Y396" s="13"/>
      <c r="Z396" s="13"/>
      <c r="AA396" s="13"/>
      <c r="AB396" s="13"/>
      <c r="AC396" s="13"/>
      <c r="AD396" s="13"/>
      <c r="AE396" s="13"/>
      <c r="AT396" s="288" t="s">
        <v>173</v>
      </c>
      <c r="AU396" s="288" t="s">
        <v>89</v>
      </c>
      <c r="AV396" s="13" t="s">
        <v>89</v>
      </c>
      <c r="AW396" s="13" t="s">
        <v>5</v>
      </c>
      <c r="AX396" s="13" t="s">
        <v>79</v>
      </c>
      <c r="AY396" s="288" t="s">
        <v>154</v>
      </c>
    </row>
    <row r="397" s="15" customFormat="1">
      <c r="A397" s="15"/>
      <c r="B397" s="303"/>
      <c r="C397" s="304"/>
      <c r="D397" s="262" t="s">
        <v>173</v>
      </c>
      <c r="E397" s="305" t="s">
        <v>1</v>
      </c>
      <c r="F397" s="306" t="s">
        <v>200</v>
      </c>
      <c r="G397" s="304"/>
      <c r="H397" s="307">
        <v>86.400000000000006</v>
      </c>
      <c r="I397" s="308"/>
      <c r="J397" s="308"/>
      <c r="K397" s="304"/>
      <c r="L397" s="304"/>
      <c r="M397" s="309"/>
      <c r="N397" s="310"/>
      <c r="O397" s="311"/>
      <c r="P397" s="311"/>
      <c r="Q397" s="311"/>
      <c r="R397" s="311"/>
      <c r="S397" s="311"/>
      <c r="T397" s="311"/>
      <c r="U397" s="311"/>
      <c r="V397" s="311"/>
      <c r="W397" s="311"/>
      <c r="X397" s="312"/>
      <c r="Y397" s="15"/>
      <c r="Z397" s="15"/>
      <c r="AA397" s="15"/>
      <c r="AB397" s="15"/>
      <c r="AC397" s="15"/>
      <c r="AD397" s="15"/>
      <c r="AE397" s="15"/>
      <c r="AT397" s="313" t="s">
        <v>173</v>
      </c>
      <c r="AU397" s="313" t="s">
        <v>89</v>
      </c>
      <c r="AV397" s="15" t="s">
        <v>162</v>
      </c>
      <c r="AW397" s="15" t="s">
        <v>5</v>
      </c>
      <c r="AX397" s="15" t="s">
        <v>87</v>
      </c>
      <c r="AY397" s="313" t="s">
        <v>154</v>
      </c>
    </row>
    <row r="398" s="2" customFormat="1" ht="24.15" customHeight="1">
      <c r="A398" s="42"/>
      <c r="B398" s="43"/>
      <c r="C398" s="249" t="s">
        <v>505</v>
      </c>
      <c r="D398" s="249" t="s">
        <v>157</v>
      </c>
      <c r="E398" s="250" t="s">
        <v>506</v>
      </c>
      <c r="F398" s="251" t="s">
        <v>507</v>
      </c>
      <c r="G398" s="252" t="s">
        <v>193</v>
      </c>
      <c r="H398" s="253">
        <v>520</v>
      </c>
      <c r="I398" s="254"/>
      <c r="J398" s="254"/>
      <c r="K398" s="255">
        <f>ROUND(P398*H398,2)</f>
        <v>0</v>
      </c>
      <c r="L398" s="251" t="s">
        <v>161</v>
      </c>
      <c r="M398" s="45"/>
      <c r="N398" s="256" t="s">
        <v>1</v>
      </c>
      <c r="O398" s="257" t="s">
        <v>42</v>
      </c>
      <c r="P398" s="258">
        <f>I398+J398</f>
        <v>0</v>
      </c>
      <c r="Q398" s="258">
        <f>ROUND(I398*H398,2)</f>
        <v>0</v>
      </c>
      <c r="R398" s="258">
        <f>ROUND(J398*H398,2)</f>
        <v>0</v>
      </c>
      <c r="S398" s="95"/>
      <c r="T398" s="259">
        <f>S398*H398</f>
        <v>0</v>
      </c>
      <c r="U398" s="259">
        <v>0</v>
      </c>
      <c r="V398" s="259">
        <f>U398*H398</f>
        <v>0</v>
      </c>
      <c r="W398" s="259">
        <v>0.34000000000000002</v>
      </c>
      <c r="X398" s="260">
        <f>W398*H398</f>
        <v>176.80000000000001</v>
      </c>
      <c r="Y398" s="42"/>
      <c r="Z398" s="42"/>
      <c r="AA398" s="42"/>
      <c r="AB398" s="42"/>
      <c r="AC398" s="42"/>
      <c r="AD398" s="42"/>
      <c r="AE398" s="42"/>
      <c r="AR398" s="261" t="s">
        <v>162</v>
      </c>
      <c r="AT398" s="261" t="s">
        <v>157</v>
      </c>
      <c r="AU398" s="261" t="s">
        <v>89</v>
      </c>
      <c r="AY398" s="17" t="s">
        <v>154</v>
      </c>
      <c r="BE398" s="148">
        <f>IF(O398="základní",K398,0)</f>
        <v>0</v>
      </c>
      <c r="BF398" s="148">
        <f>IF(O398="snížená",K398,0)</f>
        <v>0</v>
      </c>
      <c r="BG398" s="148">
        <f>IF(O398="zákl. přenesená",K398,0)</f>
        <v>0</v>
      </c>
      <c r="BH398" s="148">
        <f>IF(O398="sníž. přenesená",K398,0)</f>
        <v>0</v>
      </c>
      <c r="BI398" s="148">
        <f>IF(O398="nulová",K398,0)</f>
        <v>0</v>
      </c>
      <c r="BJ398" s="17" t="s">
        <v>87</v>
      </c>
      <c r="BK398" s="148">
        <f>ROUND(P398*H398,2)</f>
        <v>0</v>
      </c>
      <c r="BL398" s="17" t="s">
        <v>162</v>
      </c>
      <c r="BM398" s="261" t="s">
        <v>508</v>
      </c>
    </row>
    <row r="399" s="2" customFormat="1">
      <c r="A399" s="42"/>
      <c r="B399" s="43"/>
      <c r="C399" s="44"/>
      <c r="D399" s="262" t="s">
        <v>164</v>
      </c>
      <c r="E399" s="44"/>
      <c r="F399" s="263" t="s">
        <v>509</v>
      </c>
      <c r="G399" s="44"/>
      <c r="H399" s="44"/>
      <c r="I399" s="217"/>
      <c r="J399" s="217"/>
      <c r="K399" s="44"/>
      <c r="L399" s="44"/>
      <c r="M399" s="45"/>
      <c r="N399" s="264"/>
      <c r="O399" s="265"/>
      <c r="P399" s="95"/>
      <c r="Q399" s="95"/>
      <c r="R399" s="95"/>
      <c r="S399" s="95"/>
      <c r="T399" s="95"/>
      <c r="U399" s="95"/>
      <c r="V399" s="95"/>
      <c r="W399" s="95"/>
      <c r="X399" s="96"/>
      <c r="Y399" s="42"/>
      <c r="Z399" s="42"/>
      <c r="AA399" s="42"/>
      <c r="AB399" s="42"/>
      <c r="AC399" s="42"/>
      <c r="AD399" s="42"/>
      <c r="AE399" s="42"/>
      <c r="AT399" s="17" t="s">
        <v>164</v>
      </c>
      <c r="AU399" s="17" t="s">
        <v>89</v>
      </c>
    </row>
    <row r="400" s="2" customFormat="1">
      <c r="A400" s="42"/>
      <c r="B400" s="43"/>
      <c r="C400" s="44"/>
      <c r="D400" s="266" t="s">
        <v>166</v>
      </c>
      <c r="E400" s="44"/>
      <c r="F400" s="267" t="s">
        <v>510</v>
      </c>
      <c r="G400" s="44"/>
      <c r="H400" s="44"/>
      <c r="I400" s="217"/>
      <c r="J400" s="217"/>
      <c r="K400" s="44"/>
      <c r="L400" s="44"/>
      <c r="M400" s="45"/>
      <c r="N400" s="264"/>
      <c r="O400" s="265"/>
      <c r="P400" s="95"/>
      <c r="Q400" s="95"/>
      <c r="R400" s="95"/>
      <c r="S400" s="95"/>
      <c r="T400" s="95"/>
      <c r="U400" s="95"/>
      <c r="V400" s="95"/>
      <c r="W400" s="95"/>
      <c r="X400" s="96"/>
      <c r="Y400" s="42"/>
      <c r="Z400" s="42"/>
      <c r="AA400" s="42"/>
      <c r="AB400" s="42"/>
      <c r="AC400" s="42"/>
      <c r="AD400" s="42"/>
      <c r="AE400" s="42"/>
      <c r="AT400" s="17" t="s">
        <v>166</v>
      </c>
      <c r="AU400" s="17" t="s">
        <v>89</v>
      </c>
    </row>
    <row r="401" s="14" customFormat="1">
      <c r="A401" s="14"/>
      <c r="B401" s="293"/>
      <c r="C401" s="294"/>
      <c r="D401" s="262" t="s">
        <v>173</v>
      </c>
      <c r="E401" s="295" t="s">
        <v>1</v>
      </c>
      <c r="F401" s="296" t="s">
        <v>511</v>
      </c>
      <c r="G401" s="294"/>
      <c r="H401" s="295" t="s">
        <v>1</v>
      </c>
      <c r="I401" s="297"/>
      <c r="J401" s="297"/>
      <c r="K401" s="294"/>
      <c r="L401" s="294"/>
      <c r="M401" s="298"/>
      <c r="N401" s="299"/>
      <c r="O401" s="300"/>
      <c r="P401" s="300"/>
      <c r="Q401" s="300"/>
      <c r="R401" s="300"/>
      <c r="S401" s="300"/>
      <c r="T401" s="300"/>
      <c r="U401" s="300"/>
      <c r="V401" s="300"/>
      <c r="W401" s="300"/>
      <c r="X401" s="301"/>
      <c r="Y401" s="14"/>
      <c r="Z401" s="14"/>
      <c r="AA401" s="14"/>
      <c r="AB401" s="14"/>
      <c r="AC401" s="14"/>
      <c r="AD401" s="14"/>
      <c r="AE401" s="14"/>
      <c r="AT401" s="302" t="s">
        <v>173</v>
      </c>
      <c r="AU401" s="302" t="s">
        <v>89</v>
      </c>
      <c r="AV401" s="14" t="s">
        <v>87</v>
      </c>
      <c r="AW401" s="14" t="s">
        <v>5</v>
      </c>
      <c r="AX401" s="14" t="s">
        <v>79</v>
      </c>
      <c r="AY401" s="302" t="s">
        <v>154</v>
      </c>
    </row>
    <row r="402" s="13" customFormat="1">
      <c r="A402" s="13"/>
      <c r="B402" s="278"/>
      <c r="C402" s="279"/>
      <c r="D402" s="262" t="s">
        <v>173</v>
      </c>
      <c r="E402" s="280" t="s">
        <v>1</v>
      </c>
      <c r="F402" s="281" t="s">
        <v>512</v>
      </c>
      <c r="G402" s="279"/>
      <c r="H402" s="282">
        <v>520</v>
      </c>
      <c r="I402" s="283"/>
      <c r="J402" s="283"/>
      <c r="K402" s="279"/>
      <c r="L402" s="279"/>
      <c r="M402" s="284"/>
      <c r="N402" s="285"/>
      <c r="O402" s="286"/>
      <c r="P402" s="286"/>
      <c r="Q402" s="286"/>
      <c r="R402" s="286"/>
      <c r="S402" s="286"/>
      <c r="T402" s="286"/>
      <c r="U402" s="286"/>
      <c r="V402" s="286"/>
      <c r="W402" s="286"/>
      <c r="X402" s="287"/>
      <c r="Y402" s="13"/>
      <c r="Z402" s="13"/>
      <c r="AA402" s="13"/>
      <c r="AB402" s="13"/>
      <c r="AC402" s="13"/>
      <c r="AD402" s="13"/>
      <c r="AE402" s="13"/>
      <c r="AT402" s="288" t="s">
        <v>173</v>
      </c>
      <c r="AU402" s="288" t="s">
        <v>89</v>
      </c>
      <c r="AV402" s="13" t="s">
        <v>89</v>
      </c>
      <c r="AW402" s="13" t="s">
        <v>5</v>
      </c>
      <c r="AX402" s="13" t="s">
        <v>87</v>
      </c>
      <c r="AY402" s="288" t="s">
        <v>154</v>
      </c>
    </row>
    <row r="403" s="12" customFormat="1" ht="22.8" customHeight="1">
      <c r="A403" s="12"/>
      <c r="B403" s="232"/>
      <c r="C403" s="233"/>
      <c r="D403" s="234" t="s">
        <v>78</v>
      </c>
      <c r="E403" s="247" t="s">
        <v>513</v>
      </c>
      <c r="F403" s="247" t="s">
        <v>514</v>
      </c>
      <c r="G403" s="233"/>
      <c r="H403" s="233"/>
      <c r="I403" s="236"/>
      <c r="J403" s="236"/>
      <c r="K403" s="248">
        <f>BK403</f>
        <v>0</v>
      </c>
      <c r="L403" s="233"/>
      <c r="M403" s="238"/>
      <c r="N403" s="239"/>
      <c r="O403" s="240"/>
      <c r="P403" s="240"/>
      <c r="Q403" s="241">
        <f>SUM(Q404:Q445)</f>
        <v>0</v>
      </c>
      <c r="R403" s="241">
        <f>SUM(R404:R445)</f>
        <v>0</v>
      </c>
      <c r="S403" s="240"/>
      <c r="T403" s="242">
        <f>SUM(T404:T445)</f>
        <v>0</v>
      </c>
      <c r="U403" s="240"/>
      <c r="V403" s="242">
        <f>SUM(V404:V445)</f>
        <v>0</v>
      </c>
      <c r="W403" s="240"/>
      <c r="X403" s="243">
        <f>SUM(X404:X445)</f>
        <v>0</v>
      </c>
      <c r="Y403" s="12"/>
      <c r="Z403" s="12"/>
      <c r="AA403" s="12"/>
      <c r="AB403" s="12"/>
      <c r="AC403" s="12"/>
      <c r="AD403" s="12"/>
      <c r="AE403" s="12"/>
      <c r="AR403" s="244" t="s">
        <v>87</v>
      </c>
      <c r="AT403" s="245" t="s">
        <v>78</v>
      </c>
      <c r="AU403" s="245" t="s">
        <v>87</v>
      </c>
      <c r="AY403" s="244" t="s">
        <v>154</v>
      </c>
      <c r="BK403" s="246">
        <f>SUM(BK404:BK445)</f>
        <v>0</v>
      </c>
    </row>
    <row r="404" s="2" customFormat="1" ht="24.15" customHeight="1">
      <c r="A404" s="42"/>
      <c r="B404" s="43"/>
      <c r="C404" s="249" t="s">
        <v>515</v>
      </c>
      <c r="D404" s="249" t="s">
        <v>157</v>
      </c>
      <c r="E404" s="250" t="s">
        <v>516</v>
      </c>
      <c r="F404" s="251" t="s">
        <v>517</v>
      </c>
      <c r="G404" s="252" t="s">
        <v>180</v>
      </c>
      <c r="H404" s="253">
        <v>784.99699999999996</v>
      </c>
      <c r="I404" s="254"/>
      <c r="J404" s="254"/>
      <c r="K404" s="255">
        <f>ROUND(P404*H404,2)</f>
        <v>0</v>
      </c>
      <c r="L404" s="251" t="s">
        <v>161</v>
      </c>
      <c r="M404" s="45"/>
      <c r="N404" s="256" t="s">
        <v>1</v>
      </c>
      <c r="O404" s="257" t="s">
        <v>42</v>
      </c>
      <c r="P404" s="258">
        <f>I404+J404</f>
        <v>0</v>
      </c>
      <c r="Q404" s="258">
        <f>ROUND(I404*H404,2)</f>
        <v>0</v>
      </c>
      <c r="R404" s="258">
        <f>ROUND(J404*H404,2)</f>
        <v>0</v>
      </c>
      <c r="S404" s="95"/>
      <c r="T404" s="259">
        <f>S404*H404</f>
        <v>0</v>
      </c>
      <c r="U404" s="259">
        <v>0</v>
      </c>
      <c r="V404" s="259">
        <f>U404*H404</f>
        <v>0</v>
      </c>
      <c r="W404" s="259">
        <v>0</v>
      </c>
      <c r="X404" s="260">
        <f>W404*H404</f>
        <v>0</v>
      </c>
      <c r="Y404" s="42"/>
      <c r="Z404" s="42"/>
      <c r="AA404" s="42"/>
      <c r="AB404" s="42"/>
      <c r="AC404" s="42"/>
      <c r="AD404" s="42"/>
      <c r="AE404" s="42"/>
      <c r="AR404" s="261" t="s">
        <v>162</v>
      </c>
      <c r="AT404" s="261" t="s">
        <v>157</v>
      </c>
      <c r="AU404" s="261" t="s">
        <v>89</v>
      </c>
      <c r="AY404" s="17" t="s">
        <v>154</v>
      </c>
      <c r="BE404" s="148">
        <f>IF(O404="základní",K404,0)</f>
        <v>0</v>
      </c>
      <c r="BF404" s="148">
        <f>IF(O404="snížená",K404,0)</f>
        <v>0</v>
      </c>
      <c r="BG404" s="148">
        <f>IF(O404="zákl. přenesená",K404,0)</f>
        <v>0</v>
      </c>
      <c r="BH404" s="148">
        <f>IF(O404="sníž. přenesená",K404,0)</f>
        <v>0</v>
      </c>
      <c r="BI404" s="148">
        <f>IF(O404="nulová",K404,0)</f>
        <v>0</v>
      </c>
      <c r="BJ404" s="17" t="s">
        <v>87</v>
      </c>
      <c r="BK404" s="148">
        <f>ROUND(P404*H404,2)</f>
        <v>0</v>
      </c>
      <c r="BL404" s="17" t="s">
        <v>162</v>
      </c>
      <c r="BM404" s="261" t="s">
        <v>518</v>
      </c>
    </row>
    <row r="405" s="2" customFormat="1">
      <c r="A405" s="42"/>
      <c r="B405" s="43"/>
      <c r="C405" s="44"/>
      <c r="D405" s="262" t="s">
        <v>164</v>
      </c>
      <c r="E405" s="44"/>
      <c r="F405" s="263" t="s">
        <v>519</v>
      </c>
      <c r="G405" s="44"/>
      <c r="H405" s="44"/>
      <c r="I405" s="217"/>
      <c r="J405" s="217"/>
      <c r="K405" s="44"/>
      <c r="L405" s="44"/>
      <c r="M405" s="45"/>
      <c r="N405" s="264"/>
      <c r="O405" s="265"/>
      <c r="P405" s="95"/>
      <c r="Q405" s="95"/>
      <c r="R405" s="95"/>
      <c r="S405" s="95"/>
      <c r="T405" s="95"/>
      <c r="U405" s="95"/>
      <c r="V405" s="95"/>
      <c r="W405" s="95"/>
      <c r="X405" s="96"/>
      <c r="Y405" s="42"/>
      <c r="Z405" s="42"/>
      <c r="AA405" s="42"/>
      <c r="AB405" s="42"/>
      <c r="AC405" s="42"/>
      <c r="AD405" s="42"/>
      <c r="AE405" s="42"/>
      <c r="AT405" s="17" t="s">
        <v>164</v>
      </c>
      <c r="AU405" s="17" t="s">
        <v>89</v>
      </c>
    </row>
    <row r="406" s="2" customFormat="1">
      <c r="A406" s="42"/>
      <c r="B406" s="43"/>
      <c r="C406" s="44"/>
      <c r="D406" s="266" t="s">
        <v>166</v>
      </c>
      <c r="E406" s="44"/>
      <c r="F406" s="267" t="s">
        <v>520</v>
      </c>
      <c r="G406" s="44"/>
      <c r="H406" s="44"/>
      <c r="I406" s="217"/>
      <c r="J406" s="217"/>
      <c r="K406" s="44"/>
      <c r="L406" s="44"/>
      <c r="M406" s="45"/>
      <c r="N406" s="264"/>
      <c r="O406" s="265"/>
      <c r="P406" s="95"/>
      <c r="Q406" s="95"/>
      <c r="R406" s="95"/>
      <c r="S406" s="95"/>
      <c r="T406" s="95"/>
      <c r="U406" s="95"/>
      <c r="V406" s="95"/>
      <c r="W406" s="95"/>
      <c r="X406" s="96"/>
      <c r="Y406" s="42"/>
      <c r="Z406" s="42"/>
      <c r="AA406" s="42"/>
      <c r="AB406" s="42"/>
      <c r="AC406" s="42"/>
      <c r="AD406" s="42"/>
      <c r="AE406" s="42"/>
      <c r="AT406" s="17" t="s">
        <v>166</v>
      </c>
      <c r="AU406" s="17" t="s">
        <v>89</v>
      </c>
    </row>
    <row r="407" s="14" customFormat="1">
      <c r="A407" s="14"/>
      <c r="B407" s="293"/>
      <c r="C407" s="294"/>
      <c r="D407" s="262" t="s">
        <v>173</v>
      </c>
      <c r="E407" s="295" t="s">
        <v>1</v>
      </c>
      <c r="F407" s="296" t="s">
        <v>521</v>
      </c>
      <c r="G407" s="294"/>
      <c r="H407" s="295" t="s">
        <v>1</v>
      </c>
      <c r="I407" s="297"/>
      <c r="J407" s="297"/>
      <c r="K407" s="294"/>
      <c r="L407" s="294"/>
      <c r="M407" s="298"/>
      <c r="N407" s="299"/>
      <c r="O407" s="300"/>
      <c r="P407" s="300"/>
      <c r="Q407" s="300"/>
      <c r="R407" s="300"/>
      <c r="S407" s="300"/>
      <c r="T407" s="300"/>
      <c r="U407" s="300"/>
      <c r="V407" s="300"/>
      <c r="W407" s="300"/>
      <c r="X407" s="301"/>
      <c r="Y407" s="14"/>
      <c r="Z407" s="14"/>
      <c r="AA407" s="14"/>
      <c r="AB407" s="14"/>
      <c r="AC407" s="14"/>
      <c r="AD407" s="14"/>
      <c r="AE407" s="14"/>
      <c r="AT407" s="302" t="s">
        <v>173</v>
      </c>
      <c r="AU407" s="302" t="s">
        <v>89</v>
      </c>
      <c r="AV407" s="14" t="s">
        <v>87</v>
      </c>
      <c r="AW407" s="14" t="s">
        <v>5</v>
      </c>
      <c r="AX407" s="14" t="s">
        <v>79</v>
      </c>
      <c r="AY407" s="302" t="s">
        <v>154</v>
      </c>
    </row>
    <row r="408" s="14" customFormat="1">
      <c r="A408" s="14"/>
      <c r="B408" s="293"/>
      <c r="C408" s="294"/>
      <c r="D408" s="262" t="s">
        <v>173</v>
      </c>
      <c r="E408" s="295" t="s">
        <v>1</v>
      </c>
      <c r="F408" s="296" t="s">
        <v>522</v>
      </c>
      <c r="G408" s="294"/>
      <c r="H408" s="295" t="s">
        <v>1</v>
      </c>
      <c r="I408" s="297"/>
      <c r="J408" s="297"/>
      <c r="K408" s="294"/>
      <c r="L408" s="294"/>
      <c r="M408" s="298"/>
      <c r="N408" s="299"/>
      <c r="O408" s="300"/>
      <c r="P408" s="300"/>
      <c r="Q408" s="300"/>
      <c r="R408" s="300"/>
      <c r="S408" s="300"/>
      <c r="T408" s="300"/>
      <c r="U408" s="300"/>
      <c r="V408" s="300"/>
      <c r="W408" s="300"/>
      <c r="X408" s="301"/>
      <c r="Y408" s="14"/>
      <c r="Z408" s="14"/>
      <c r="AA408" s="14"/>
      <c r="AB408" s="14"/>
      <c r="AC408" s="14"/>
      <c r="AD408" s="14"/>
      <c r="AE408" s="14"/>
      <c r="AT408" s="302" t="s">
        <v>173</v>
      </c>
      <c r="AU408" s="302" t="s">
        <v>89</v>
      </c>
      <c r="AV408" s="14" t="s">
        <v>87</v>
      </c>
      <c r="AW408" s="14" t="s">
        <v>5</v>
      </c>
      <c r="AX408" s="14" t="s">
        <v>79</v>
      </c>
      <c r="AY408" s="302" t="s">
        <v>154</v>
      </c>
    </row>
    <row r="409" s="14" customFormat="1">
      <c r="A409" s="14"/>
      <c r="B409" s="293"/>
      <c r="C409" s="294"/>
      <c r="D409" s="262" t="s">
        <v>173</v>
      </c>
      <c r="E409" s="295" t="s">
        <v>1</v>
      </c>
      <c r="F409" s="296" t="s">
        <v>523</v>
      </c>
      <c r="G409" s="294"/>
      <c r="H409" s="295" t="s">
        <v>1</v>
      </c>
      <c r="I409" s="297"/>
      <c r="J409" s="297"/>
      <c r="K409" s="294"/>
      <c r="L409" s="294"/>
      <c r="M409" s="298"/>
      <c r="N409" s="299"/>
      <c r="O409" s="300"/>
      <c r="P409" s="300"/>
      <c r="Q409" s="300"/>
      <c r="R409" s="300"/>
      <c r="S409" s="300"/>
      <c r="T409" s="300"/>
      <c r="U409" s="300"/>
      <c r="V409" s="300"/>
      <c r="W409" s="300"/>
      <c r="X409" s="301"/>
      <c r="Y409" s="14"/>
      <c r="Z409" s="14"/>
      <c r="AA409" s="14"/>
      <c r="AB409" s="14"/>
      <c r="AC409" s="14"/>
      <c r="AD409" s="14"/>
      <c r="AE409" s="14"/>
      <c r="AT409" s="302" t="s">
        <v>173</v>
      </c>
      <c r="AU409" s="302" t="s">
        <v>89</v>
      </c>
      <c r="AV409" s="14" t="s">
        <v>87</v>
      </c>
      <c r="AW409" s="14" t="s">
        <v>5</v>
      </c>
      <c r="AX409" s="14" t="s">
        <v>79</v>
      </c>
      <c r="AY409" s="302" t="s">
        <v>154</v>
      </c>
    </row>
    <row r="410" s="13" customFormat="1">
      <c r="A410" s="13"/>
      <c r="B410" s="278"/>
      <c r="C410" s="279"/>
      <c r="D410" s="262" t="s">
        <v>173</v>
      </c>
      <c r="E410" s="280" t="s">
        <v>1</v>
      </c>
      <c r="F410" s="281" t="s">
        <v>524</v>
      </c>
      <c r="G410" s="279"/>
      <c r="H410" s="282">
        <v>161.30500000000001</v>
      </c>
      <c r="I410" s="283"/>
      <c r="J410" s="283"/>
      <c r="K410" s="279"/>
      <c r="L410" s="279"/>
      <c r="M410" s="284"/>
      <c r="N410" s="285"/>
      <c r="O410" s="286"/>
      <c r="P410" s="286"/>
      <c r="Q410" s="286"/>
      <c r="R410" s="286"/>
      <c r="S410" s="286"/>
      <c r="T410" s="286"/>
      <c r="U410" s="286"/>
      <c r="V410" s="286"/>
      <c r="W410" s="286"/>
      <c r="X410" s="287"/>
      <c r="Y410" s="13"/>
      <c r="Z410" s="13"/>
      <c r="AA410" s="13"/>
      <c r="AB410" s="13"/>
      <c r="AC410" s="13"/>
      <c r="AD410" s="13"/>
      <c r="AE410" s="13"/>
      <c r="AT410" s="288" t="s">
        <v>173</v>
      </c>
      <c r="AU410" s="288" t="s">
        <v>89</v>
      </c>
      <c r="AV410" s="13" t="s">
        <v>89</v>
      </c>
      <c r="AW410" s="13" t="s">
        <v>5</v>
      </c>
      <c r="AX410" s="13" t="s">
        <v>79</v>
      </c>
      <c r="AY410" s="288" t="s">
        <v>154</v>
      </c>
    </row>
    <row r="411" s="13" customFormat="1">
      <c r="A411" s="13"/>
      <c r="B411" s="278"/>
      <c r="C411" s="279"/>
      <c r="D411" s="262" t="s">
        <v>173</v>
      </c>
      <c r="E411" s="280" t="s">
        <v>1</v>
      </c>
      <c r="F411" s="281" t="s">
        <v>525</v>
      </c>
      <c r="G411" s="279"/>
      <c r="H411" s="282">
        <v>217.65000000000001</v>
      </c>
      <c r="I411" s="283"/>
      <c r="J411" s="283"/>
      <c r="K411" s="279"/>
      <c r="L411" s="279"/>
      <c r="M411" s="284"/>
      <c r="N411" s="285"/>
      <c r="O411" s="286"/>
      <c r="P411" s="286"/>
      <c r="Q411" s="286"/>
      <c r="R411" s="286"/>
      <c r="S411" s="286"/>
      <c r="T411" s="286"/>
      <c r="U411" s="286"/>
      <c r="V411" s="286"/>
      <c r="W411" s="286"/>
      <c r="X411" s="287"/>
      <c r="Y411" s="13"/>
      <c r="Z411" s="13"/>
      <c r="AA411" s="13"/>
      <c r="AB411" s="13"/>
      <c r="AC411" s="13"/>
      <c r="AD411" s="13"/>
      <c r="AE411" s="13"/>
      <c r="AT411" s="288" t="s">
        <v>173</v>
      </c>
      <c r="AU411" s="288" t="s">
        <v>89</v>
      </c>
      <c r="AV411" s="13" t="s">
        <v>89</v>
      </c>
      <c r="AW411" s="13" t="s">
        <v>5</v>
      </c>
      <c r="AX411" s="13" t="s">
        <v>79</v>
      </c>
      <c r="AY411" s="288" t="s">
        <v>154</v>
      </c>
    </row>
    <row r="412" s="13" customFormat="1">
      <c r="A412" s="13"/>
      <c r="B412" s="278"/>
      <c r="C412" s="279"/>
      <c r="D412" s="262" t="s">
        <v>173</v>
      </c>
      <c r="E412" s="280" t="s">
        <v>1</v>
      </c>
      <c r="F412" s="281" t="s">
        <v>526</v>
      </c>
      <c r="G412" s="279"/>
      <c r="H412" s="282">
        <v>117.40600000000001</v>
      </c>
      <c r="I412" s="283"/>
      <c r="J412" s="283"/>
      <c r="K412" s="279"/>
      <c r="L412" s="279"/>
      <c r="M412" s="284"/>
      <c r="N412" s="285"/>
      <c r="O412" s="286"/>
      <c r="P412" s="286"/>
      <c r="Q412" s="286"/>
      <c r="R412" s="286"/>
      <c r="S412" s="286"/>
      <c r="T412" s="286"/>
      <c r="U412" s="286"/>
      <c r="V412" s="286"/>
      <c r="W412" s="286"/>
      <c r="X412" s="287"/>
      <c r="Y412" s="13"/>
      <c r="Z412" s="13"/>
      <c r="AA412" s="13"/>
      <c r="AB412" s="13"/>
      <c r="AC412" s="13"/>
      <c r="AD412" s="13"/>
      <c r="AE412" s="13"/>
      <c r="AT412" s="288" t="s">
        <v>173</v>
      </c>
      <c r="AU412" s="288" t="s">
        <v>89</v>
      </c>
      <c r="AV412" s="13" t="s">
        <v>89</v>
      </c>
      <c r="AW412" s="13" t="s">
        <v>5</v>
      </c>
      <c r="AX412" s="13" t="s">
        <v>79</v>
      </c>
      <c r="AY412" s="288" t="s">
        <v>154</v>
      </c>
    </row>
    <row r="413" s="13" customFormat="1">
      <c r="A413" s="13"/>
      <c r="B413" s="278"/>
      <c r="C413" s="279"/>
      <c r="D413" s="262" t="s">
        <v>173</v>
      </c>
      <c r="E413" s="280" t="s">
        <v>1</v>
      </c>
      <c r="F413" s="281" t="s">
        <v>527</v>
      </c>
      <c r="G413" s="279"/>
      <c r="H413" s="282">
        <v>64.515000000000001</v>
      </c>
      <c r="I413" s="283"/>
      <c r="J413" s="283"/>
      <c r="K413" s="279"/>
      <c r="L413" s="279"/>
      <c r="M413" s="284"/>
      <c r="N413" s="285"/>
      <c r="O413" s="286"/>
      <c r="P413" s="286"/>
      <c r="Q413" s="286"/>
      <c r="R413" s="286"/>
      <c r="S413" s="286"/>
      <c r="T413" s="286"/>
      <c r="U413" s="286"/>
      <c r="V413" s="286"/>
      <c r="W413" s="286"/>
      <c r="X413" s="287"/>
      <c r="Y413" s="13"/>
      <c r="Z413" s="13"/>
      <c r="AA413" s="13"/>
      <c r="AB413" s="13"/>
      <c r="AC413" s="13"/>
      <c r="AD413" s="13"/>
      <c r="AE413" s="13"/>
      <c r="AT413" s="288" t="s">
        <v>173</v>
      </c>
      <c r="AU413" s="288" t="s">
        <v>89</v>
      </c>
      <c r="AV413" s="13" t="s">
        <v>89</v>
      </c>
      <c r="AW413" s="13" t="s">
        <v>5</v>
      </c>
      <c r="AX413" s="13" t="s">
        <v>79</v>
      </c>
      <c r="AY413" s="288" t="s">
        <v>154</v>
      </c>
    </row>
    <row r="414" s="13" customFormat="1">
      <c r="A414" s="13"/>
      <c r="B414" s="278"/>
      <c r="C414" s="279"/>
      <c r="D414" s="262" t="s">
        <v>173</v>
      </c>
      <c r="E414" s="280" t="s">
        <v>1</v>
      </c>
      <c r="F414" s="281" t="s">
        <v>528</v>
      </c>
      <c r="G414" s="279"/>
      <c r="H414" s="282">
        <v>43.481000000000002</v>
      </c>
      <c r="I414" s="283"/>
      <c r="J414" s="283"/>
      <c r="K414" s="279"/>
      <c r="L414" s="279"/>
      <c r="M414" s="284"/>
      <c r="N414" s="285"/>
      <c r="O414" s="286"/>
      <c r="P414" s="286"/>
      <c r="Q414" s="286"/>
      <c r="R414" s="286"/>
      <c r="S414" s="286"/>
      <c r="T414" s="286"/>
      <c r="U414" s="286"/>
      <c r="V414" s="286"/>
      <c r="W414" s="286"/>
      <c r="X414" s="287"/>
      <c r="Y414" s="13"/>
      <c r="Z414" s="13"/>
      <c r="AA414" s="13"/>
      <c r="AB414" s="13"/>
      <c r="AC414" s="13"/>
      <c r="AD414" s="13"/>
      <c r="AE414" s="13"/>
      <c r="AT414" s="288" t="s">
        <v>173</v>
      </c>
      <c r="AU414" s="288" t="s">
        <v>89</v>
      </c>
      <c r="AV414" s="13" t="s">
        <v>89</v>
      </c>
      <c r="AW414" s="13" t="s">
        <v>5</v>
      </c>
      <c r="AX414" s="13" t="s">
        <v>79</v>
      </c>
      <c r="AY414" s="288" t="s">
        <v>154</v>
      </c>
    </row>
    <row r="415" s="13" customFormat="1">
      <c r="A415" s="13"/>
      <c r="B415" s="278"/>
      <c r="C415" s="279"/>
      <c r="D415" s="262" t="s">
        <v>173</v>
      </c>
      <c r="E415" s="280" t="s">
        <v>1</v>
      </c>
      <c r="F415" s="281" t="s">
        <v>529</v>
      </c>
      <c r="G415" s="279"/>
      <c r="H415" s="282">
        <v>3.8399999999999999</v>
      </c>
      <c r="I415" s="283"/>
      <c r="J415" s="283"/>
      <c r="K415" s="279"/>
      <c r="L415" s="279"/>
      <c r="M415" s="284"/>
      <c r="N415" s="285"/>
      <c r="O415" s="286"/>
      <c r="P415" s="286"/>
      <c r="Q415" s="286"/>
      <c r="R415" s="286"/>
      <c r="S415" s="286"/>
      <c r="T415" s="286"/>
      <c r="U415" s="286"/>
      <c r="V415" s="286"/>
      <c r="W415" s="286"/>
      <c r="X415" s="287"/>
      <c r="Y415" s="13"/>
      <c r="Z415" s="13"/>
      <c r="AA415" s="13"/>
      <c r="AB415" s="13"/>
      <c r="AC415" s="13"/>
      <c r="AD415" s="13"/>
      <c r="AE415" s="13"/>
      <c r="AT415" s="288" t="s">
        <v>173</v>
      </c>
      <c r="AU415" s="288" t="s">
        <v>89</v>
      </c>
      <c r="AV415" s="13" t="s">
        <v>89</v>
      </c>
      <c r="AW415" s="13" t="s">
        <v>5</v>
      </c>
      <c r="AX415" s="13" t="s">
        <v>79</v>
      </c>
      <c r="AY415" s="288" t="s">
        <v>154</v>
      </c>
    </row>
    <row r="416" s="13" customFormat="1">
      <c r="A416" s="13"/>
      <c r="B416" s="278"/>
      <c r="C416" s="279"/>
      <c r="D416" s="262" t="s">
        <v>173</v>
      </c>
      <c r="E416" s="280" t="s">
        <v>1</v>
      </c>
      <c r="F416" s="281" t="s">
        <v>530</v>
      </c>
      <c r="G416" s="279"/>
      <c r="H416" s="282">
        <v>176.80000000000001</v>
      </c>
      <c r="I416" s="283"/>
      <c r="J416" s="283"/>
      <c r="K416" s="279"/>
      <c r="L416" s="279"/>
      <c r="M416" s="284"/>
      <c r="N416" s="285"/>
      <c r="O416" s="286"/>
      <c r="P416" s="286"/>
      <c r="Q416" s="286"/>
      <c r="R416" s="286"/>
      <c r="S416" s="286"/>
      <c r="T416" s="286"/>
      <c r="U416" s="286"/>
      <c r="V416" s="286"/>
      <c r="W416" s="286"/>
      <c r="X416" s="287"/>
      <c r="Y416" s="13"/>
      <c r="Z416" s="13"/>
      <c r="AA416" s="13"/>
      <c r="AB416" s="13"/>
      <c r="AC416" s="13"/>
      <c r="AD416" s="13"/>
      <c r="AE416" s="13"/>
      <c r="AT416" s="288" t="s">
        <v>173</v>
      </c>
      <c r="AU416" s="288" t="s">
        <v>89</v>
      </c>
      <c r="AV416" s="13" t="s">
        <v>89</v>
      </c>
      <c r="AW416" s="13" t="s">
        <v>5</v>
      </c>
      <c r="AX416" s="13" t="s">
        <v>79</v>
      </c>
      <c r="AY416" s="288" t="s">
        <v>154</v>
      </c>
    </row>
    <row r="417" s="15" customFormat="1">
      <c r="A417" s="15"/>
      <c r="B417" s="303"/>
      <c r="C417" s="304"/>
      <c r="D417" s="262" t="s">
        <v>173</v>
      </c>
      <c r="E417" s="305" t="s">
        <v>1</v>
      </c>
      <c r="F417" s="306" t="s">
        <v>200</v>
      </c>
      <c r="G417" s="304"/>
      <c r="H417" s="307">
        <v>784.99700000000007</v>
      </c>
      <c r="I417" s="308"/>
      <c r="J417" s="308"/>
      <c r="K417" s="304"/>
      <c r="L417" s="304"/>
      <c r="M417" s="309"/>
      <c r="N417" s="310"/>
      <c r="O417" s="311"/>
      <c r="P417" s="311"/>
      <c r="Q417" s="311"/>
      <c r="R417" s="311"/>
      <c r="S417" s="311"/>
      <c r="T417" s="311"/>
      <c r="U417" s="311"/>
      <c r="V417" s="311"/>
      <c r="W417" s="311"/>
      <c r="X417" s="312"/>
      <c r="Y417" s="15"/>
      <c r="Z417" s="15"/>
      <c r="AA417" s="15"/>
      <c r="AB417" s="15"/>
      <c r="AC417" s="15"/>
      <c r="AD417" s="15"/>
      <c r="AE417" s="15"/>
      <c r="AT417" s="313" t="s">
        <v>173</v>
      </c>
      <c r="AU417" s="313" t="s">
        <v>89</v>
      </c>
      <c r="AV417" s="15" t="s">
        <v>162</v>
      </c>
      <c r="AW417" s="15" t="s">
        <v>5</v>
      </c>
      <c r="AX417" s="15" t="s">
        <v>87</v>
      </c>
      <c r="AY417" s="313" t="s">
        <v>154</v>
      </c>
    </row>
    <row r="418" s="2" customFormat="1" ht="24.15" customHeight="1">
      <c r="A418" s="42"/>
      <c r="B418" s="43"/>
      <c r="C418" s="249" t="s">
        <v>531</v>
      </c>
      <c r="D418" s="249" t="s">
        <v>157</v>
      </c>
      <c r="E418" s="250" t="s">
        <v>532</v>
      </c>
      <c r="F418" s="251" t="s">
        <v>533</v>
      </c>
      <c r="G418" s="252" t="s">
        <v>180</v>
      </c>
      <c r="H418" s="253">
        <v>8635</v>
      </c>
      <c r="I418" s="254"/>
      <c r="J418" s="254"/>
      <c r="K418" s="255">
        <f>ROUND(P418*H418,2)</f>
        <v>0</v>
      </c>
      <c r="L418" s="251" t="s">
        <v>161</v>
      </c>
      <c r="M418" s="45"/>
      <c r="N418" s="256" t="s">
        <v>1</v>
      </c>
      <c r="O418" s="257" t="s">
        <v>42</v>
      </c>
      <c r="P418" s="258">
        <f>I418+J418</f>
        <v>0</v>
      </c>
      <c r="Q418" s="258">
        <f>ROUND(I418*H418,2)</f>
        <v>0</v>
      </c>
      <c r="R418" s="258">
        <f>ROUND(J418*H418,2)</f>
        <v>0</v>
      </c>
      <c r="S418" s="95"/>
      <c r="T418" s="259">
        <f>S418*H418</f>
        <v>0</v>
      </c>
      <c r="U418" s="259">
        <v>0</v>
      </c>
      <c r="V418" s="259">
        <f>U418*H418</f>
        <v>0</v>
      </c>
      <c r="W418" s="259">
        <v>0</v>
      </c>
      <c r="X418" s="260">
        <f>W418*H418</f>
        <v>0</v>
      </c>
      <c r="Y418" s="42"/>
      <c r="Z418" s="42"/>
      <c r="AA418" s="42"/>
      <c r="AB418" s="42"/>
      <c r="AC418" s="42"/>
      <c r="AD418" s="42"/>
      <c r="AE418" s="42"/>
      <c r="AR418" s="261" t="s">
        <v>162</v>
      </c>
      <c r="AT418" s="261" t="s">
        <v>157</v>
      </c>
      <c r="AU418" s="261" t="s">
        <v>89</v>
      </c>
      <c r="AY418" s="17" t="s">
        <v>154</v>
      </c>
      <c r="BE418" s="148">
        <f>IF(O418="základní",K418,0)</f>
        <v>0</v>
      </c>
      <c r="BF418" s="148">
        <f>IF(O418="snížená",K418,0)</f>
        <v>0</v>
      </c>
      <c r="BG418" s="148">
        <f>IF(O418="zákl. přenesená",K418,0)</f>
        <v>0</v>
      </c>
      <c r="BH418" s="148">
        <f>IF(O418="sníž. přenesená",K418,0)</f>
        <v>0</v>
      </c>
      <c r="BI418" s="148">
        <f>IF(O418="nulová",K418,0)</f>
        <v>0</v>
      </c>
      <c r="BJ418" s="17" t="s">
        <v>87</v>
      </c>
      <c r="BK418" s="148">
        <f>ROUND(P418*H418,2)</f>
        <v>0</v>
      </c>
      <c r="BL418" s="17" t="s">
        <v>162</v>
      </c>
      <c r="BM418" s="261" t="s">
        <v>534</v>
      </c>
    </row>
    <row r="419" s="2" customFormat="1">
      <c r="A419" s="42"/>
      <c r="B419" s="43"/>
      <c r="C419" s="44"/>
      <c r="D419" s="262" t="s">
        <v>164</v>
      </c>
      <c r="E419" s="44"/>
      <c r="F419" s="263" t="s">
        <v>535</v>
      </c>
      <c r="G419" s="44"/>
      <c r="H419" s="44"/>
      <c r="I419" s="217"/>
      <c r="J419" s="217"/>
      <c r="K419" s="44"/>
      <c r="L419" s="44"/>
      <c r="M419" s="45"/>
      <c r="N419" s="264"/>
      <c r="O419" s="265"/>
      <c r="P419" s="95"/>
      <c r="Q419" s="95"/>
      <c r="R419" s="95"/>
      <c r="S419" s="95"/>
      <c r="T419" s="95"/>
      <c r="U419" s="95"/>
      <c r="V419" s="95"/>
      <c r="W419" s="95"/>
      <c r="X419" s="96"/>
      <c r="Y419" s="42"/>
      <c r="Z419" s="42"/>
      <c r="AA419" s="42"/>
      <c r="AB419" s="42"/>
      <c r="AC419" s="42"/>
      <c r="AD419" s="42"/>
      <c r="AE419" s="42"/>
      <c r="AT419" s="17" t="s">
        <v>164</v>
      </c>
      <c r="AU419" s="17" t="s">
        <v>89</v>
      </c>
    </row>
    <row r="420" s="2" customFormat="1">
      <c r="A420" s="42"/>
      <c r="B420" s="43"/>
      <c r="C420" s="44"/>
      <c r="D420" s="266" t="s">
        <v>166</v>
      </c>
      <c r="E420" s="44"/>
      <c r="F420" s="267" t="s">
        <v>536</v>
      </c>
      <c r="G420" s="44"/>
      <c r="H420" s="44"/>
      <c r="I420" s="217"/>
      <c r="J420" s="217"/>
      <c r="K420" s="44"/>
      <c r="L420" s="44"/>
      <c r="M420" s="45"/>
      <c r="N420" s="264"/>
      <c r="O420" s="265"/>
      <c r="P420" s="95"/>
      <c r="Q420" s="95"/>
      <c r="R420" s="95"/>
      <c r="S420" s="95"/>
      <c r="T420" s="95"/>
      <c r="U420" s="95"/>
      <c r="V420" s="95"/>
      <c r="W420" s="95"/>
      <c r="X420" s="96"/>
      <c r="Y420" s="42"/>
      <c r="Z420" s="42"/>
      <c r="AA420" s="42"/>
      <c r="AB420" s="42"/>
      <c r="AC420" s="42"/>
      <c r="AD420" s="42"/>
      <c r="AE420" s="42"/>
      <c r="AT420" s="17" t="s">
        <v>166</v>
      </c>
      <c r="AU420" s="17" t="s">
        <v>89</v>
      </c>
    </row>
    <row r="421" s="13" customFormat="1">
      <c r="A421" s="13"/>
      <c r="B421" s="278"/>
      <c r="C421" s="279"/>
      <c r="D421" s="262" t="s">
        <v>173</v>
      </c>
      <c r="E421" s="280" t="s">
        <v>1</v>
      </c>
      <c r="F421" s="281" t="s">
        <v>537</v>
      </c>
      <c r="G421" s="279"/>
      <c r="H421" s="282">
        <v>8635</v>
      </c>
      <c r="I421" s="283"/>
      <c r="J421" s="283"/>
      <c r="K421" s="279"/>
      <c r="L421" s="279"/>
      <c r="M421" s="284"/>
      <c r="N421" s="285"/>
      <c r="O421" s="286"/>
      <c r="P421" s="286"/>
      <c r="Q421" s="286"/>
      <c r="R421" s="286"/>
      <c r="S421" s="286"/>
      <c r="T421" s="286"/>
      <c r="U421" s="286"/>
      <c r="V421" s="286"/>
      <c r="W421" s="286"/>
      <c r="X421" s="287"/>
      <c r="Y421" s="13"/>
      <c r="Z421" s="13"/>
      <c r="AA421" s="13"/>
      <c r="AB421" s="13"/>
      <c r="AC421" s="13"/>
      <c r="AD421" s="13"/>
      <c r="AE421" s="13"/>
      <c r="AT421" s="288" t="s">
        <v>173</v>
      </c>
      <c r="AU421" s="288" t="s">
        <v>89</v>
      </c>
      <c r="AV421" s="13" t="s">
        <v>89</v>
      </c>
      <c r="AW421" s="13" t="s">
        <v>5</v>
      </c>
      <c r="AX421" s="13" t="s">
        <v>87</v>
      </c>
      <c r="AY421" s="288" t="s">
        <v>154</v>
      </c>
    </row>
    <row r="422" s="2" customFormat="1" ht="33" customHeight="1">
      <c r="A422" s="42"/>
      <c r="B422" s="43"/>
      <c r="C422" s="249" t="s">
        <v>538</v>
      </c>
      <c r="D422" s="249" t="s">
        <v>157</v>
      </c>
      <c r="E422" s="250" t="s">
        <v>539</v>
      </c>
      <c r="F422" s="251" t="s">
        <v>540</v>
      </c>
      <c r="G422" s="252" t="s">
        <v>180</v>
      </c>
      <c r="H422" s="253">
        <v>343.226</v>
      </c>
      <c r="I422" s="254"/>
      <c r="J422" s="254"/>
      <c r="K422" s="255">
        <f>ROUND(P422*H422,2)</f>
        <v>0</v>
      </c>
      <c r="L422" s="251" t="s">
        <v>161</v>
      </c>
      <c r="M422" s="45"/>
      <c r="N422" s="256" t="s">
        <v>1</v>
      </c>
      <c r="O422" s="257" t="s">
        <v>42</v>
      </c>
      <c r="P422" s="258">
        <f>I422+J422</f>
        <v>0</v>
      </c>
      <c r="Q422" s="258">
        <f>ROUND(I422*H422,2)</f>
        <v>0</v>
      </c>
      <c r="R422" s="258">
        <f>ROUND(J422*H422,2)</f>
        <v>0</v>
      </c>
      <c r="S422" s="95"/>
      <c r="T422" s="259">
        <f>S422*H422</f>
        <v>0</v>
      </c>
      <c r="U422" s="259">
        <v>0</v>
      </c>
      <c r="V422" s="259">
        <f>U422*H422</f>
        <v>0</v>
      </c>
      <c r="W422" s="259">
        <v>0</v>
      </c>
      <c r="X422" s="260">
        <f>W422*H422</f>
        <v>0</v>
      </c>
      <c r="Y422" s="42"/>
      <c r="Z422" s="42"/>
      <c r="AA422" s="42"/>
      <c r="AB422" s="42"/>
      <c r="AC422" s="42"/>
      <c r="AD422" s="42"/>
      <c r="AE422" s="42"/>
      <c r="AR422" s="261" t="s">
        <v>162</v>
      </c>
      <c r="AT422" s="261" t="s">
        <v>157</v>
      </c>
      <c r="AU422" s="261" t="s">
        <v>89</v>
      </c>
      <c r="AY422" s="17" t="s">
        <v>154</v>
      </c>
      <c r="BE422" s="148">
        <f>IF(O422="základní",K422,0)</f>
        <v>0</v>
      </c>
      <c r="BF422" s="148">
        <f>IF(O422="snížená",K422,0)</f>
        <v>0</v>
      </c>
      <c r="BG422" s="148">
        <f>IF(O422="zákl. přenesená",K422,0)</f>
        <v>0</v>
      </c>
      <c r="BH422" s="148">
        <f>IF(O422="sníž. přenesená",K422,0)</f>
        <v>0</v>
      </c>
      <c r="BI422" s="148">
        <f>IF(O422="nulová",K422,0)</f>
        <v>0</v>
      </c>
      <c r="BJ422" s="17" t="s">
        <v>87</v>
      </c>
      <c r="BK422" s="148">
        <f>ROUND(P422*H422,2)</f>
        <v>0</v>
      </c>
      <c r="BL422" s="17" t="s">
        <v>162</v>
      </c>
      <c r="BM422" s="261" t="s">
        <v>541</v>
      </c>
    </row>
    <row r="423" s="2" customFormat="1">
      <c r="A423" s="42"/>
      <c r="B423" s="43"/>
      <c r="C423" s="44"/>
      <c r="D423" s="262" t="s">
        <v>164</v>
      </c>
      <c r="E423" s="44"/>
      <c r="F423" s="263" t="s">
        <v>542</v>
      </c>
      <c r="G423" s="44"/>
      <c r="H423" s="44"/>
      <c r="I423" s="217"/>
      <c r="J423" s="217"/>
      <c r="K423" s="44"/>
      <c r="L423" s="44"/>
      <c r="M423" s="45"/>
      <c r="N423" s="264"/>
      <c r="O423" s="265"/>
      <c r="P423" s="95"/>
      <c r="Q423" s="95"/>
      <c r="R423" s="95"/>
      <c r="S423" s="95"/>
      <c r="T423" s="95"/>
      <c r="U423" s="95"/>
      <c r="V423" s="95"/>
      <c r="W423" s="95"/>
      <c r="X423" s="96"/>
      <c r="Y423" s="42"/>
      <c r="Z423" s="42"/>
      <c r="AA423" s="42"/>
      <c r="AB423" s="42"/>
      <c r="AC423" s="42"/>
      <c r="AD423" s="42"/>
      <c r="AE423" s="42"/>
      <c r="AT423" s="17" t="s">
        <v>164</v>
      </c>
      <c r="AU423" s="17" t="s">
        <v>89</v>
      </c>
    </row>
    <row r="424" s="2" customFormat="1">
      <c r="A424" s="42"/>
      <c r="B424" s="43"/>
      <c r="C424" s="44"/>
      <c r="D424" s="266" t="s">
        <v>166</v>
      </c>
      <c r="E424" s="44"/>
      <c r="F424" s="267" t="s">
        <v>543</v>
      </c>
      <c r="G424" s="44"/>
      <c r="H424" s="44"/>
      <c r="I424" s="217"/>
      <c r="J424" s="217"/>
      <c r="K424" s="44"/>
      <c r="L424" s="44"/>
      <c r="M424" s="45"/>
      <c r="N424" s="264"/>
      <c r="O424" s="265"/>
      <c r="P424" s="95"/>
      <c r="Q424" s="95"/>
      <c r="R424" s="95"/>
      <c r="S424" s="95"/>
      <c r="T424" s="95"/>
      <c r="U424" s="95"/>
      <c r="V424" s="95"/>
      <c r="W424" s="95"/>
      <c r="X424" s="96"/>
      <c r="Y424" s="42"/>
      <c r="Z424" s="42"/>
      <c r="AA424" s="42"/>
      <c r="AB424" s="42"/>
      <c r="AC424" s="42"/>
      <c r="AD424" s="42"/>
      <c r="AE424" s="42"/>
      <c r="AT424" s="17" t="s">
        <v>166</v>
      </c>
      <c r="AU424" s="17" t="s">
        <v>89</v>
      </c>
    </row>
    <row r="425" s="13" customFormat="1">
      <c r="A425" s="13"/>
      <c r="B425" s="278"/>
      <c r="C425" s="279"/>
      <c r="D425" s="262" t="s">
        <v>173</v>
      </c>
      <c r="E425" s="280" t="s">
        <v>1</v>
      </c>
      <c r="F425" s="281" t="s">
        <v>524</v>
      </c>
      <c r="G425" s="279"/>
      <c r="H425" s="282">
        <v>161.30500000000001</v>
      </c>
      <c r="I425" s="283"/>
      <c r="J425" s="283"/>
      <c r="K425" s="279"/>
      <c r="L425" s="279"/>
      <c r="M425" s="284"/>
      <c r="N425" s="285"/>
      <c r="O425" s="286"/>
      <c r="P425" s="286"/>
      <c r="Q425" s="286"/>
      <c r="R425" s="286"/>
      <c r="S425" s="286"/>
      <c r="T425" s="286"/>
      <c r="U425" s="286"/>
      <c r="V425" s="286"/>
      <c r="W425" s="286"/>
      <c r="X425" s="287"/>
      <c r="Y425" s="13"/>
      <c r="Z425" s="13"/>
      <c r="AA425" s="13"/>
      <c r="AB425" s="13"/>
      <c r="AC425" s="13"/>
      <c r="AD425" s="13"/>
      <c r="AE425" s="13"/>
      <c r="AT425" s="288" t="s">
        <v>173</v>
      </c>
      <c r="AU425" s="288" t="s">
        <v>89</v>
      </c>
      <c r="AV425" s="13" t="s">
        <v>89</v>
      </c>
      <c r="AW425" s="13" t="s">
        <v>5</v>
      </c>
      <c r="AX425" s="13" t="s">
        <v>79</v>
      </c>
      <c r="AY425" s="288" t="s">
        <v>154</v>
      </c>
    </row>
    <row r="426" s="13" customFormat="1">
      <c r="A426" s="13"/>
      <c r="B426" s="278"/>
      <c r="C426" s="279"/>
      <c r="D426" s="262" t="s">
        <v>173</v>
      </c>
      <c r="E426" s="280" t="s">
        <v>1</v>
      </c>
      <c r="F426" s="281" t="s">
        <v>526</v>
      </c>
      <c r="G426" s="279"/>
      <c r="H426" s="282">
        <v>117.40600000000001</v>
      </c>
      <c r="I426" s="283"/>
      <c r="J426" s="283"/>
      <c r="K426" s="279"/>
      <c r="L426" s="279"/>
      <c r="M426" s="284"/>
      <c r="N426" s="285"/>
      <c r="O426" s="286"/>
      <c r="P426" s="286"/>
      <c r="Q426" s="286"/>
      <c r="R426" s="286"/>
      <c r="S426" s="286"/>
      <c r="T426" s="286"/>
      <c r="U426" s="286"/>
      <c r="V426" s="286"/>
      <c r="W426" s="286"/>
      <c r="X426" s="287"/>
      <c r="Y426" s="13"/>
      <c r="Z426" s="13"/>
      <c r="AA426" s="13"/>
      <c r="AB426" s="13"/>
      <c r="AC426" s="13"/>
      <c r="AD426" s="13"/>
      <c r="AE426" s="13"/>
      <c r="AT426" s="288" t="s">
        <v>173</v>
      </c>
      <c r="AU426" s="288" t="s">
        <v>89</v>
      </c>
      <c r="AV426" s="13" t="s">
        <v>89</v>
      </c>
      <c r="AW426" s="13" t="s">
        <v>5</v>
      </c>
      <c r="AX426" s="13" t="s">
        <v>79</v>
      </c>
      <c r="AY426" s="288" t="s">
        <v>154</v>
      </c>
    </row>
    <row r="427" s="13" customFormat="1">
      <c r="A427" s="13"/>
      <c r="B427" s="278"/>
      <c r="C427" s="279"/>
      <c r="D427" s="262" t="s">
        <v>173</v>
      </c>
      <c r="E427" s="280" t="s">
        <v>1</v>
      </c>
      <c r="F427" s="281" t="s">
        <v>527</v>
      </c>
      <c r="G427" s="279"/>
      <c r="H427" s="282">
        <v>64.515000000000001</v>
      </c>
      <c r="I427" s="283"/>
      <c r="J427" s="283"/>
      <c r="K427" s="279"/>
      <c r="L427" s="279"/>
      <c r="M427" s="284"/>
      <c r="N427" s="285"/>
      <c r="O427" s="286"/>
      <c r="P427" s="286"/>
      <c r="Q427" s="286"/>
      <c r="R427" s="286"/>
      <c r="S427" s="286"/>
      <c r="T427" s="286"/>
      <c r="U427" s="286"/>
      <c r="V427" s="286"/>
      <c r="W427" s="286"/>
      <c r="X427" s="287"/>
      <c r="Y427" s="13"/>
      <c r="Z427" s="13"/>
      <c r="AA427" s="13"/>
      <c r="AB427" s="13"/>
      <c r="AC427" s="13"/>
      <c r="AD427" s="13"/>
      <c r="AE427" s="13"/>
      <c r="AT427" s="288" t="s">
        <v>173</v>
      </c>
      <c r="AU427" s="288" t="s">
        <v>89</v>
      </c>
      <c r="AV427" s="13" t="s">
        <v>89</v>
      </c>
      <c r="AW427" s="13" t="s">
        <v>5</v>
      </c>
      <c r="AX427" s="13" t="s">
        <v>79</v>
      </c>
      <c r="AY427" s="288" t="s">
        <v>154</v>
      </c>
    </row>
    <row r="428" s="15" customFormat="1">
      <c r="A428" s="15"/>
      <c r="B428" s="303"/>
      <c r="C428" s="304"/>
      <c r="D428" s="262" t="s">
        <v>173</v>
      </c>
      <c r="E428" s="305" t="s">
        <v>1</v>
      </c>
      <c r="F428" s="306" t="s">
        <v>200</v>
      </c>
      <c r="G428" s="304"/>
      <c r="H428" s="307">
        <v>343.226</v>
      </c>
      <c r="I428" s="308"/>
      <c r="J428" s="308"/>
      <c r="K428" s="304"/>
      <c r="L428" s="304"/>
      <c r="M428" s="309"/>
      <c r="N428" s="310"/>
      <c r="O428" s="311"/>
      <c r="P428" s="311"/>
      <c r="Q428" s="311"/>
      <c r="R428" s="311"/>
      <c r="S428" s="311"/>
      <c r="T428" s="311"/>
      <c r="U428" s="311"/>
      <c r="V428" s="311"/>
      <c r="W428" s="311"/>
      <c r="X428" s="312"/>
      <c r="Y428" s="15"/>
      <c r="Z428" s="15"/>
      <c r="AA428" s="15"/>
      <c r="AB428" s="15"/>
      <c r="AC428" s="15"/>
      <c r="AD428" s="15"/>
      <c r="AE428" s="15"/>
      <c r="AT428" s="313" t="s">
        <v>173</v>
      </c>
      <c r="AU428" s="313" t="s">
        <v>89</v>
      </c>
      <c r="AV428" s="15" t="s">
        <v>162</v>
      </c>
      <c r="AW428" s="15" t="s">
        <v>5</v>
      </c>
      <c r="AX428" s="15" t="s">
        <v>87</v>
      </c>
      <c r="AY428" s="313" t="s">
        <v>154</v>
      </c>
    </row>
    <row r="429" s="2" customFormat="1" ht="24.15" customHeight="1">
      <c r="A429" s="42"/>
      <c r="B429" s="43"/>
      <c r="C429" s="249" t="s">
        <v>544</v>
      </c>
      <c r="D429" s="249" t="s">
        <v>157</v>
      </c>
      <c r="E429" s="250" t="s">
        <v>545</v>
      </c>
      <c r="F429" s="251" t="s">
        <v>546</v>
      </c>
      <c r="G429" s="252" t="s">
        <v>180</v>
      </c>
      <c r="H429" s="253">
        <v>261.13099999999997</v>
      </c>
      <c r="I429" s="254"/>
      <c r="J429" s="254"/>
      <c r="K429" s="255">
        <f>ROUND(P429*H429,2)</f>
        <v>0</v>
      </c>
      <c r="L429" s="251" t="s">
        <v>161</v>
      </c>
      <c r="M429" s="45"/>
      <c r="N429" s="256" t="s">
        <v>1</v>
      </c>
      <c r="O429" s="257" t="s">
        <v>42</v>
      </c>
      <c r="P429" s="258">
        <f>I429+J429</f>
        <v>0</v>
      </c>
      <c r="Q429" s="258">
        <f>ROUND(I429*H429,2)</f>
        <v>0</v>
      </c>
      <c r="R429" s="258">
        <f>ROUND(J429*H429,2)</f>
        <v>0</v>
      </c>
      <c r="S429" s="95"/>
      <c r="T429" s="259">
        <f>S429*H429</f>
        <v>0</v>
      </c>
      <c r="U429" s="259">
        <v>0</v>
      </c>
      <c r="V429" s="259">
        <f>U429*H429</f>
        <v>0</v>
      </c>
      <c r="W429" s="259">
        <v>0</v>
      </c>
      <c r="X429" s="260">
        <f>W429*H429</f>
        <v>0</v>
      </c>
      <c r="Y429" s="42"/>
      <c r="Z429" s="42"/>
      <c r="AA429" s="42"/>
      <c r="AB429" s="42"/>
      <c r="AC429" s="42"/>
      <c r="AD429" s="42"/>
      <c r="AE429" s="42"/>
      <c r="AR429" s="261" t="s">
        <v>162</v>
      </c>
      <c r="AT429" s="261" t="s">
        <v>157</v>
      </c>
      <c r="AU429" s="261" t="s">
        <v>89</v>
      </c>
      <c r="AY429" s="17" t="s">
        <v>154</v>
      </c>
      <c r="BE429" s="148">
        <f>IF(O429="základní",K429,0)</f>
        <v>0</v>
      </c>
      <c r="BF429" s="148">
        <f>IF(O429="snížená",K429,0)</f>
        <v>0</v>
      </c>
      <c r="BG429" s="148">
        <f>IF(O429="zákl. přenesená",K429,0)</f>
        <v>0</v>
      </c>
      <c r="BH429" s="148">
        <f>IF(O429="sníž. přenesená",K429,0)</f>
        <v>0</v>
      </c>
      <c r="BI429" s="148">
        <f>IF(O429="nulová",K429,0)</f>
        <v>0</v>
      </c>
      <c r="BJ429" s="17" t="s">
        <v>87</v>
      </c>
      <c r="BK429" s="148">
        <f>ROUND(P429*H429,2)</f>
        <v>0</v>
      </c>
      <c r="BL429" s="17" t="s">
        <v>162</v>
      </c>
      <c r="BM429" s="261" t="s">
        <v>547</v>
      </c>
    </row>
    <row r="430" s="2" customFormat="1">
      <c r="A430" s="42"/>
      <c r="B430" s="43"/>
      <c r="C430" s="44"/>
      <c r="D430" s="262" t="s">
        <v>164</v>
      </c>
      <c r="E430" s="44"/>
      <c r="F430" s="263" t="s">
        <v>548</v>
      </c>
      <c r="G430" s="44"/>
      <c r="H430" s="44"/>
      <c r="I430" s="217"/>
      <c r="J430" s="217"/>
      <c r="K430" s="44"/>
      <c r="L430" s="44"/>
      <c r="M430" s="45"/>
      <c r="N430" s="264"/>
      <c r="O430" s="265"/>
      <c r="P430" s="95"/>
      <c r="Q430" s="95"/>
      <c r="R430" s="95"/>
      <c r="S430" s="95"/>
      <c r="T430" s="95"/>
      <c r="U430" s="95"/>
      <c r="V430" s="95"/>
      <c r="W430" s="95"/>
      <c r="X430" s="96"/>
      <c r="Y430" s="42"/>
      <c r="Z430" s="42"/>
      <c r="AA430" s="42"/>
      <c r="AB430" s="42"/>
      <c r="AC430" s="42"/>
      <c r="AD430" s="42"/>
      <c r="AE430" s="42"/>
      <c r="AT430" s="17" t="s">
        <v>164</v>
      </c>
      <c r="AU430" s="17" t="s">
        <v>89</v>
      </c>
    </row>
    <row r="431" s="2" customFormat="1">
      <c r="A431" s="42"/>
      <c r="B431" s="43"/>
      <c r="C431" s="44"/>
      <c r="D431" s="266" t="s">
        <v>166</v>
      </c>
      <c r="E431" s="44"/>
      <c r="F431" s="267" t="s">
        <v>549</v>
      </c>
      <c r="G431" s="44"/>
      <c r="H431" s="44"/>
      <c r="I431" s="217"/>
      <c r="J431" s="217"/>
      <c r="K431" s="44"/>
      <c r="L431" s="44"/>
      <c r="M431" s="45"/>
      <c r="N431" s="264"/>
      <c r="O431" s="265"/>
      <c r="P431" s="95"/>
      <c r="Q431" s="95"/>
      <c r="R431" s="95"/>
      <c r="S431" s="95"/>
      <c r="T431" s="95"/>
      <c r="U431" s="95"/>
      <c r="V431" s="95"/>
      <c r="W431" s="95"/>
      <c r="X431" s="96"/>
      <c r="Y431" s="42"/>
      <c r="Z431" s="42"/>
      <c r="AA431" s="42"/>
      <c r="AB431" s="42"/>
      <c r="AC431" s="42"/>
      <c r="AD431" s="42"/>
      <c r="AE431" s="42"/>
      <c r="AT431" s="17" t="s">
        <v>166</v>
      </c>
      <c r="AU431" s="17" t="s">
        <v>89</v>
      </c>
    </row>
    <row r="432" s="13" customFormat="1">
      <c r="A432" s="13"/>
      <c r="B432" s="278"/>
      <c r="C432" s="279"/>
      <c r="D432" s="262" t="s">
        <v>173</v>
      </c>
      <c r="E432" s="280" t="s">
        <v>1</v>
      </c>
      <c r="F432" s="281" t="s">
        <v>525</v>
      </c>
      <c r="G432" s="279"/>
      <c r="H432" s="282">
        <v>217.65000000000001</v>
      </c>
      <c r="I432" s="283"/>
      <c r="J432" s="283"/>
      <c r="K432" s="279"/>
      <c r="L432" s="279"/>
      <c r="M432" s="284"/>
      <c r="N432" s="285"/>
      <c r="O432" s="286"/>
      <c r="P432" s="286"/>
      <c r="Q432" s="286"/>
      <c r="R432" s="286"/>
      <c r="S432" s="286"/>
      <c r="T432" s="286"/>
      <c r="U432" s="286"/>
      <c r="V432" s="286"/>
      <c r="W432" s="286"/>
      <c r="X432" s="287"/>
      <c r="Y432" s="13"/>
      <c r="Z432" s="13"/>
      <c r="AA432" s="13"/>
      <c r="AB432" s="13"/>
      <c r="AC432" s="13"/>
      <c r="AD432" s="13"/>
      <c r="AE432" s="13"/>
      <c r="AT432" s="288" t="s">
        <v>173</v>
      </c>
      <c r="AU432" s="288" t="s">
        <v>89</v>
      </c>
      <c r="AV432" s="13" t="s">
        <v>89</v>
      </c>
      <c r="AW432" s="13" t="s">
        <v>5</v>
      </c>
      <c r="AX432" s="13" t="s">
        <v>79</v>
      </c>
      <c r="AY432" s="288" t="s">
        <v>154</v>
      </c>
    </row>
    <row r="433" s="13" customFormat="1">
      <c r="A433" s="13"/>
      <c r="B433" s="278"/>
      <c r="C433" s="279"/>
      <c r="D433" s="262" t="s">
        <v>173</v>
      </c>
      <c r="E433" s="280" t="s">
        <v>1</v>
      </c>
      <c r="F433" s="281" t="s">
        <v>528</v>
      </c>
      <c r="G433" s="279"/>
      <c r="H433" s="282">
        <v>43.481000000000002</v>
      </c>
      <c r="I433" s="283"/>
      <c r="J433" s="283"/>
      <c r="K433" s="279"/>
      <c r="L433" s="279"/>
      <c r="M433" s="284"/>
      <c r="N433" s="285"/>
      <c r="O433" s="286"/>
      <c r="P433" s="286"/>
      <c r="Q433" s="286"/>
      <c r="R433" s="286"/>
      <c r="S433" s="286"/>
      <c r="T433" s="286"/>
      <c r="U433" s="286"/>
      <c r="V433" s="286"/>
      <c r="W433" s="286"/>
      <c r="X433" s="287"/>
      <c r="Y433" s="13"/>
      <c r="Z433" s="13"/>
      <c r="AA433" s="13"/>
      <c r="AB433" s="13"/>
      <c r="AC433" s="13"/>
      <c r="AD433" s="13"/>
      <c r="AE433" s="13"/>
      <c r="AT433" s="288" t="s">
        <v>173</v>
      </c>
      <c r="AU433" s="288" t="s">
        <v>89</v>
      </c>
      <c r="AV433" s="13" t="s">
        <v>89</v>
      </c>
      <c r="AW433" s="13" t="s">
        <v>5</v>
      </c>
      <c r="AX433" s="13" t="s">
        <v>79</v>
      </c>
      <c r="AY433" s="288" t="s">
        <v>154</v>
      </c>
    </row>
    <row r="434" s="15" customFormat="1">
      <c r="A434" s="15"/>
      <c r="B434" s="303"/>
      <c r="C434" s="304"/>
      <c r="D434" s="262" t="s">
        <v>173</v>
      </c>
      <c r="E434" s="305" t="s">
        <v>1</v>
      </c>
      <c r="F434" s="306" t="s">
        <v>200</v>
      </c>
      <c r="G434" s="304"/>
      <c r="H434" s="307">
        <v>261.13099999999997</v>
      </c>
      <c r="I434" s="308"/>
      <c r="J434" s="308"/>
      <c r="K434" s="304"/>
      <c r="L434" s="304"/>
      <c r="M434" s="309"/>
      <c r="N434" s="310"/>
      <c r="O434" s="311"/>
      <c r="P434" s="311"/>
      <c r="Q434" s="311"/>
      <c r="R434" s="311"/>
      <c r="S434" s="311"/>
      <c r="T434" s="311"/>
      <c r="U434" s="311"/>
      <c r="V434" s="311"/>
      <c r="W434" s="311"/>
      <c r="X434" s="312"/>
      <c r="Y434" s="15"/>
      <c r="Z434" s="15"/>
      <c r="AA434" s="15"/>
      <c r="AB434" s="15"/>
      <c r="AC434" s="15"/>
      <c r="AD434" s="15"/>
      <c r="AE434" s="15"/>
      <c r="AT434" s="313" t="s">
        <v>173</v>
      </c>
      <c r="AU434" s="313" t="s">
        <v>89</v>
      </c>
      <c r="AV434" s="15" t="s">
        <v>162</v>
      </c>
      <c r="AW434" s="15" t="s">
        <v>5</v>
      </c>
      <c r="AX434" s="15" t="s">
        <v>87</v>
      </c>
      <c r="AY434" s="313" t="s">
        <v>154</v>
      </c>
    </row>
    <row r="435" s="2" customFormat="1" ht="44.25" customHeight="1">
      <c r="A435" s="42"/>
      <c r="B435" s="43"/>
      <c r="C435" s="249" t="s">
        <v>550</v>
      </c>
      <c r="D435" s="249" t="s">
        <v>157</v>
      </c>
      <c r="E435" s="250" t="s">
        <v>551</v>
      </c>
      <c r="F435" s="251" t="s">
        <v>552</v>
      </c>
      <c r="G435" s="252" t="s">
        <v>180</v>
      </c>
      <c r="H435" s="253">
        <v>3.8399999999999999</v>
      </c>
      <c r="I435" s="254"/>
      <c r="J435" s="254"/>
      <c r="K435" s="255">
        <f>ROUND(P435*H435,2)</f>
        <v>0</v>
      </c>
      <c r="L435" s="251" t="s">
        <v>161</v>
      </c>
      <c r="M435" s="45"/>
      <c r="N435" s="256" t="s">
        <v>1</v>
      </c>
      <c r="O435" s="257" t="s">
        <v>42</v>
      </c>
      <c r="P435" s="258">
        <f>I435+J435</f>
        <v>0</v>
      </c>
      <c r="Q435" s="258">
        <f>ROUND(I435*H435,2)</f>
        <v>0</v>
      </c>
      <c r="R435" s="258">
        <f>ROUND(J435*H435,2)</f>
        <v>0</v>
      </c>
      <c r="S435" s="95"/>
      <c r="T435" s="259">
        <f>S435*H435</f>
        <v>0</v>
      </c>
      <c r="U435" s="259">
        <v>0</v>
      </c>
      <c r="V435" s="259">
        <f>U435*H435</f>
        <v>0</v>
      </c>
      <c r="W435" s="259">
        <v>0</v>
      </c>
      <c r="X435" s="260">
        <f>W435*H435</f>
        <v>0</v>
      </c>
      <c r="Y435" s="42"/>
      <c r="Z435" s="42"/>
      <c r="AA435" s="42"/>
      <c r="AB435" s="42"/>
      <c r="AC435" s="42"/>
      <c r="AD435" s="42"/>
      <c r="AE435" s="42"/>
      <c r="AR435" s="261" t="s">
        <v>162</v>
      </c>
      <c r="AT435" s="261" t="s">
        <v>157</v>
      </c>
      <c r="AU435" s="261" t="s">
        <v>89</v>
      </c>
      <c r="AY435" s="17" t="s">
        <v>154</v>
      </c>
      <c r="BE435" s="148">
        <f>IF(O435="základní",K435,0)</f>
        <v>0</v>
      </c>
      <c r="BF435" s="148">
        <f>IF(O435="snížená",K435,0)</f>
        <v>0</v>
      </c>
      <c r="BG435" s="148">
        <f>IF(O435="zákl. přenesená",K435,0)</f>
        <v>0</v>
      </c>
      <c r="BH435" s="148">
        <f>IF(O435="sníž. přenesená",K435,0)</f>
        <v>0</v>
      </c>
      <c r="BI435" s="148">
        <f>IF(O435="nulová",K435,0)</f>
        <v>0</v>
      </c>
      <c r="BJ435" s="17" t="s">
        <v>87</v>
      </c>
      <c r="BK435" s="148">
        <f>ROUND(P435*H435,2)</f>
        <v>0</v>
      </c>
      <c r="BL435" s="17" t="s">
        <v>162</v>
      </c>
      <c r="BM435" s="261" t="s">
        <v>553</v>
      </c>
    </row>
    <row r="436" s="2" customFormat="1">
      <c r="A436" s="42"/>
      <c r="B436" s="43"/>
      <c r="C436" s="44"/>
      <c r="D436" s="262" t="s">
        <v>164</v>
      </c>
      <c r="E436" s="44"/>
      <c r="F436" s="263" t="s">
        <v>554</v>
      </c>
      <c r="G436" s="44"/>
      <c r="H436" s="44"/>
      <c r="I436" s="217"/>
      <c r="J436" s="217"/>
      <c r="K436" s="44"/>
      <c r="L436" s="44"/>
      <c r="M436" s="45"/>
      <c r="N436" s="264"/>
      <c r="O436" s="265"/>
      <c r="P436" s="95"/>
      <c r="Q436" s="95"/>
      <c r="R436" s="95"/>
      <c r="S436" s="95"/>
      <c r="T436" s="95"/>
      <c r="U436" s="95"/>
      <c r="V436" s="95"/>
      <c r="W436" s="95"/>
      <c r="X436" s="96"/>
      <c r="Y436" s="42"/>
      <c r="Z436" s="42"/>
      <c r="AA436" s="42"/>
      <c r="AB436" s="42"/>
      <c r="AC436" s="42"/>
      <c r="AD436" s="42"/>
      <c r="AE436" s="42"/>
      <c r="AT436" s="17" t="s">
        <v>164</v>
      </c>
      <c r="AU436" s="17" t="s">
        <v>89</v>
      </c>
    </row>
    <row r="437" s="2" customFormat="1">
      <c r="A437" s="42"/>
      <c r="B437" s="43"/>
      <c r="C437" s="44"/>
      <c r="D437" s="266" t="s">
        <v>166</v>
      </c>
      <c r="E437" s="44"/>
      <c r="F437" s="267" t="s">
        <v>555</v>
      </c>
      <c r="G437" s="44"/>
      <c r="H437" s="44"/>
      <c r="I437" s="217"/>
      <c r="J437" s="217"/>
      <c r="K437" s="44"/>
      <c r="L437" s="44"/>
      <c r="M437" s="45"/>
      <c r="N437" s="264"/>
      <c r="O437" s="265"/>
      <c r="P437" s="95"/>
      <c r="Q437" s="95"/>
      <c r="R437" s="95"/>
      <c r="S437" s="95"/>
      <c r="T437" s="95"/>
      <c r="U437" s="95"/>
      <c r="V437" s="95"/>
      <c r="W437" s="95"/>
      <c r="X437" s="96"/>
      <c r="Y437" s="42"/>
      <c r="Z437" s="42"/>
      <c r="AA437" s="42"/>
      <c r="AB437" s="42"/>
      <c r="AC437" s="42"/>
      <c r="AD437" s="42"/>
      <c r="AE437" s="42"/>
      <c r="AT437" s="17" t="s">
        <v>166</v>
      </c>
      <c r="AU437" s="17" t="s">
        <v>89</v>
      </c>
    </row>
    <row r="438" s="13" customFormat="1">
      <c r="A438" s="13"/>
      <c r="B438" s="278"/>
      <c r="C438" s="279"/>
      <c r="D438" s="262" t="s">
        <v>173</v>
      </c>
      <c r="E438" s="280" t="s">
        <v>1</v>
      </c>
      <c r="F438" s="281" t="s">
        <v>529</v>
      </c>
      <c r="G438" s="279"/>
      <c r="H438" s="282">
        <v>3.8399999999999999</v>
      </c>
      <c r="I438" s="283"/>
      <c r="J438" s="283"/>
      <c r="K438" s="279"/>
      <c r="L438" s="279"/>
      <c r="M438" s="284"/>
      <c r="N438" s="285"/>
      <c r="O438" s="286"/>
      <c r="P438" s="286"/>
      <c r="Q438" s="286"/>
      <c r="R438" s="286"/>
      <c r="S438" s="286"/>
      <c r="T438" s="286"/>
      <c r="U438" s="286"/>
      <c r="V438" s="286"/>
      <c r="W438" s="286"/>
      <c r="X438" s="287"/>
      <c r="Y438" s="13"/>
      <c r="Z438" s="13"/>
      <c r="AA438" s="13"/>
      <c r="AB438" s="13"/>
      <c r="AC438" s="13"/>
      <c r="AD438" s="13"/>
      <c r="AE438" s="13"/>
      <c r="AT438" s="288" t="s">
        <v>173</v>
      </c>
      <c r="AU438" s="288" t="s">
        <v>89</v>
      </c>
      <c r="AV438" s="13" t="s">
        <v>89</v>
      </c>
      <c r="AW438" s="13" t="s">
        <v>5</v>
      </c>
      <c r="AX438" s="13" t="s">
        <v>87</v>
      </c>
      <c r="AY438" s="288" t="s">
        <v>154</v>
      </c>
    </row>
    <row r="439" s="2" customFormat="1" ht="24.15" customHeight="1">
      <c r="A439" s="42"/>
      <c r="B439" s="43"/>
      <c r="C439" s="249" t="s">
        <v>556</v>
      </c>
      <c r="D439" s="249" t="s">
        <v>157</v>
      </c>
      <c r="E439" s="250" t="s">
        <v>557</v>
      </c>
      <c r="F439" s="251" t="s">
        <v>558</v>
      </c>
      <c r="G439" s="252" t="s">
        <v>180</v>
      </c>
      <c r="H439" s="253">
        <v>176.80000000000001</v>
      </c>
      <c r="I439" s="254"/>
      <c r="J439" s="254"/>
      <c r="K439" s="255">
        <f>ROUND(P439*H439,2)</f>
        <v>0</v>
      </c>
      <c r="L439" s="251" t="s">
        <v>1</v>
      </c>
      <c r="M439" s="45"/>
      <c r="N439" s="256" t="s">
        <v>1</v>
      </c>
      <c r="O439" s="257" t="s">
        <v>42</v>
      </c>
      <c r="P439" s="258">
        <f>I439+J439</f>
        <v>0</v>
      </c>
      <c r="Q439" s="258">
        <f>ROUND(I439*H439,2)</f>
        <v>0</v>
      </c>
      <c r="R439" s="258">
        <f>ROUND(J439*H439,2)</f>
        <v>0</v>
      </c>
      <c r="S439" s="95"/>
      <c r="T439" s="259">
        <f>S439*H439</f>
        <v>0</v>
      </c>
      <c r="U439" s="259">
        <v>0</v>
      </c>
      <c r="V439" s="259">
        <f>U439*H439</f>
        <v>0</v>
      </c>
      <c r="W439" s="259">
        <v>0</v>
      </c>
      <c r="X439" s="260">
        <f>W439*H439</f>
        <v>0</v>
      </c>
      <c r="Y439" s="42"/>
      <c r="Z439" s="42"/>
      <c r="AA439" s="42"/>
      <c r="AB439" s="42"/>
      <c r="AC439" s="42"/>
      <c r="AD439" s="42"/>
      <c r="AE439" s="42"/>
      <c r="AR439" s="261" t="s">
        <v>162</v>
      </c>
      <c r="AT439" s="261" t="s">
        <v>157</v>
      </c>
      <c r="AU439" s="261" t="s">
        <v>89</v>
      </c>
      <c r="AY439" s="17" t="s">
        <v>154</v>
      </c>
      <c r="BE439" s="148">
        <f>IF(O439="základní",K439,0)</f>
        <v>0</v>
      </c>
      <c r="BF439" s="148">
        <f>IF(O439="snížená",K439,0)</f>
        <v>0</v>
      </c>
      <c r="BG439" s="148">
        <f>IF(O439="zákl. přenesená",K439,0)</f>
        <v>0</v>
      </c>
      <c r="BH439" s="148">
        <f>IF(O439="sníž. přenesená",K439,0)</f>
        <v>0</v>
      </c>
      <c r="BI439" s="148">
        <f>IF(O439="nulová",K439,0)</f>
        <v>0</v>
      </c>
      <c r="BJ439" s="17" t="s">
        <v>87</v>
      </c>
      <c r="BK439" s="148">
        <f>ROUND(P439*H439,2)</f>
        <v>0</v>
      </c>
      <c r="BL439" s="17" t="s">
        <v>162</v>
      </c>
      <c r="BM439" s="261" t="s">
        <v>559</v>
      </c>
    </row>
    <row r="440" s="2" customFormat="1">
      <c r="A440" s="42"/>
      <c r="B440" s="43"/>
      <c r="C440" s="44"/>
      <c r="D440" s="262" t="s">
        <v>164</v>
      </c>
      <c r="E440" s="44"/>
      <c r="F440" s="263" t="s">
        <v>560</v>
      </c>
      <c r="G440" s="44"/>
      <c r="H440" s="44"/>
      <c r="I440" s="217"/>
      <c r="J440" s="217"/>
      <c r="K440" s="44"/>
      <c r="L440" s="44"/>
      <c r="M440" s="45"/>
      <c r="N440" s="264"/>
      <c r="O440" s="265"/>
      <c r="P440" s="95"/>
      <c r="Q440" s="95"/>
      <c r="R440" s="95"/>
      <c r="S440" s="95"/>
      <c r="T440" s="95"/>
      <c r="U440" s="95"/>
      <c r="V440" s="95"/>
      <c r="W440" s="95"/>
      <c r="X440" s="96"/>
      <c r="Y440" s="42"/>
      <c r="Z440" s="42"/>
      <c r="AA440" s="42"/>
      <c r="AB440" s="42"/>
      <c r="AC440" s="42"/>
      <c r="AD440" s="42"/>
      <c r="AE440" s="42"/>
      <c r="AT440" s="17" t="s">
        <v>164</v>
      </c>
      <c r="AU440" s="17" t="s">
        <v>89</v>
      </c>
    </row>
    <row r="441" s="13" customFormat="1">
      <c r="A441" s="13"/>
      <c r="B441" s="278"/>
      <c r="C441" s="279"/>
      <c r="D441" s="262" t="s">
        <v>173</v>
      </c>
      <c r="E441" s="280" t="s">
        <v>1</v>
      </c>
      <c r="F441" s="281" t="s">
        <v>561</v>
      </c>
      <c r="G441" s="279"/>
      <c r="H441" s="282">
        <v>176.80000000000001</v>
      </c>
      <c r="I441" s="283"/>
      <c r="J441" s="283"/>
      <c r="K441" s="279"/>
      <c r="L441" s="279"/>
      <c r="M441" s="284"/>
      <c r="N441" s="285"/>
      <c r="O441" s="286"/>
      <c r="P441" s="286"/>
      <c r="Q441" s="286"/>
      <c r="R441" s="286"/>
      <c r="S441" s="286"/>
      <c r="T441" s="286"/>
      <c r="U441" s="286"/>
      <c r="V441" s="286"/>
      <c r="W441" s="286"/>
      <c r="X441" s="287"/>
      <c r="Y441" s="13"/>
      <c r="Z441" s="13"/>
      <c r="AA441" s="13"/>
      <c r="AB441" s="13"/>
      <c r="AC441" s="13"/>
      <c r="AD441" s="13"/>
      <c r="AE441" s="13"/>
      <c r="AT441" s="288" t="s">
        <v>173</v>
      </c>
      <c r="AU441" s="288" t="s">
        <v>89</v>
      </c>
      <c r="AV441" s="13" t="s">
        <v>89</v>
      </c>
      <c r="AW441" s="13" t="s">
        <v>5</v>
      </c>
      <c r="AX441" s="13" t="s">
        <v>87</v>
      </c>
      <c r="AY441" s="288" t="s">
        <v>154</v>
      </c>
    </row>
    <row r="442" s="2" customFormat="1" ht="24.15" customHeight="1">
      <c r="A442" s="42"/>
      <c r="B442" s="43"/>
      <c r="C442" s="249" t="s">
        <v>562</v>
      </c>
      <c r="D442" s="249" t="s">
        <v>157</v>
      </c>
      <c r="E442" s="250" t="s">
        <v>563</v>
      </c>
      <c r="F442" s="251" t="s">
        <v>564</v>
      </c>
      <c r="G442" s="252" t="s">
        <v>180</v>
      </c>
      <c r="H442" s="253">
        <v>870.27700000000004</v>
      </c>
      <c r="I442" s="254"/>
      <c r="J442" s="254"/>
      <c r="K442" s="255">
        <f>ROUND(P442*H442,2)</f>
        <v>0</v>
      </c>
      <c r="L442" s="251" t="s">
        <v>161</v>
      </c>
      <c r="M442" s="45"/>
      <c r="N442" s="256" t="s">
        <v>1</v>
      </c>
      <c r="O442" s="257" t="s">
        <v>42</v>
      </c>
      <c r="P442" s="258">
        <f>I442+J442</f>
        <v>0</v>
      </c>
      <c r="Q442" s="258">
        <f>ROUND(I442*H442,2)</f>
        <v>0</v>
      </c>
      <c r="R442" s="258">
        <f>ROUND(J442*H442,2)</f>
        <v>0</v>
      </c>
      <c r="S442" s="95"/>
      <c r="T442" s="259">
        <f>S442*H442</f>
        <v>0</v>
      </c>
      <c r="U442" s="259">
        <v>0</v>
      </c>
      <c r="V442" s="259">
        <f>U442*H442</f>
        <v>0</v>
      </c>
      <c r="W442" s="259">
        <v>0</v>
      </c>
      <c r="X442" s="260">
        <f>W442*H442</f>
        <v>0</v>
      </c>
      <c r="Y442" s="42"/>
      <c r="Z442" s="42"/>
      <c r="AA442" s="42"/>
      <c r="AB442" s="42"/>
      <c r="AC442" s="42"/>
      <c r="AD442" s="42"/>
      <c r="AE442" s="42"/>
      <c r="AR442" s="261" t="s">
        <v>162</v>
      </c>
      <c r="AT442" s="261" t="s">
        <v>157</v>
      </c>
      <c r="AU442" s="261" t="s">
        <v>89</v>
      </c>
      <c r="AY442" s="17" t="s">
        <v>154</v>
      </c>
      <c r="BE442" s="148">
        <f>IF(O442="základní",K442,0)</f>
        <v>0</v>
      </c>
      <c r="BF442" s="148">
        <f>IF(O442="snížená",K442,0)</f>
        <v>0</v>
      </c>
      <c r="BG442" s="148">
        <f>IF(O442="zákl. přenesená",K442,0)</f>
        <v>0</v>
      </c>
      <c r="BH442" s="148">
        <f>IF(O442="sníž. přenesená",K442,0)</f>
        <v>0</v>
      </c>
      <c r="BI442" s="148">
        <f>IF(O442="nulová",K442,0)</f>
        <v>0</v>
      </c>
      <c r="BJ442" s="17" t="s">
        <v>87</v>
      </c>
      <c r="BK442" s="148">
        <f>ROUND(P442*H442,2)</f>
        <v>0</v>
      </c>
      <c r="BL442" s="17" t="s">
        <v>162</v>
      </c>
      <c r="BM442" s="261" t="s">
        <v>565</v>
      </c>
    </row>
    <row r="443" s="2" customFormat="1">
      <c r="A443" s="42"/>
      <c r="B443" s="43"/>
      <c r="C443" s="44"/>
      <c r="D443" s="262" t="s">
        <v>164</v>
      </c>
      <c r="E443" s="44"/>
      <c r="F443" s="263" t="s">
        <v>566</v>
      </c>
      <c r="G443" s="44"/>
      <c r="H443" s="44"/>
      <c r="I443" s="217"/>
      <c r="J443" s="217"/>
      <c r="K443" s="44"/>
      <c r="L443" s="44"/>
      <c r="M443" s="45"/>
      <c r="N443" s="264"/>
      <c r="O443" s="265"/>
      <c r="P443" s="95"/>
      <c r="Q443" s="95"/>
      <c r="R443" s="95"/>
      <c r="S443" s="95"/>
      <c r="T443" s="95"/>
      <c r="U443" s="95"/>
      <c r="V443" s="95"/>
      <c r="W443" s="95"/>
      <c r="X443" s="96"/>
      <c r="Y443" s="42"/>
      <c r="Z443" s="42"/>
      <c r="AA443" s="42"/>
      <c r="AB443" s="42"/>
      <c r="AC443" s="42"/>
      <c r="AD443" s="42"/>
      <c r="AE443" s="42"/>
      <c r="AT443" s="17" t="s">
        <v>164</v>
      </c>
      <c r="AU443" s="17" t="s">
        <v>89</v>
      </c>
    </row>
    <row r="444" s="2" customFormat="1">
      <c r="A444" s="42"/>
      <c r="B444" s="43"/>
      <c r="C444" s="44"/>
      <c r="D444" s="266" t="s">
        <v>166</v>
      </c>
      <c r="E444" s="44"/>
      <c r="F444" s="267" t="s">
        <v>567</v>
      </c>
      <c r="G444" s="44"/>
      <c r="H444" s="44"/>
      <c r="I444" s="217"/>
      <c r="J444" s="217"/>
      <c r="K444" s="44"/>
      <c r="L444" s="44"/>
      <c r="M444" s="45"/>
      <c r="N444" s="264"/>
      <c r="O444" s="265"/>
      <c r="P444" s="95"/>
      <c r="Q444" s="95"/>
      <c r="R444" s="95"/>
      <c r="S444" s="95"/>
      <c r="T444" s="95"/>
      <c r="U444" s="95"/>
      <c r="V444" s="95"/>
      <c r="W444" s="95"/>
      <c r="X444" s="96"/>
      <c r="Y444" s="42"/>
      <c r="Z444" s="42"/>
      <c r="AA444" s="42"/>
      <c r="AB444" s="42"/>
      <c r="AC444" s="42"/>
      <c r="AD444" s="42"/>
      <c r="AE444" s="42"/>
      <c r="AT444" s="17" t="s">
        <v>166</v>
      </c>
      <c r="AU444" s="17" t="s">
        <v>89</v>
      </c>
    </row>
    <row r="445" s="13" customFormat="1">
      <c r="A445" s="13"/>
      <c r="B445" s="278"/>
      <c r="C445" s="279"/>
      <c r="D445" s="262" t="s">
        <v>173</v>
      </c>
      <c r="E445" s="280" t="s">
        <v>1</v>
      </c>
      <c r="F445" s="281" t="s">
        <v>568</v>
      </c>
      <c r="G445" s="279"/>
      <c r="H445" s="282">
        <v>870.27700000000004</v>
      </c>
      <c r="I445" s="283"/>
      <c r="J445" s="283"/>
      <c r="K445" s="279"/>
      <c r="L445" s="279"/>
      <c r="M445" s="284"/>
      <c r="N445" s="285"/>
      <c r="O445" s="286"/>
      <c r="P445" s="286"/>
      <c r="Q445" s="286"/>
      <c r="R445" s="286"/>
      <c r="S445" s="286"/>
      <c r="T445" s="286"/>
      <c r="U445" s="286"/>
      <c r="V445" s="286"/>
      <c r="W445" s="286"/>
      <c r="X445" s="287"/>
      <c r="Y445" s="13"/>
      <c r="Z445" s="13"/>
      <c r="AA445" s="13"/>
      <c r="AB445" s="13"/>
      <c r="AC445" s="13"/>
      <c r="AD445" s="13"/>
      <c r="AE445" s="13"/>
      <c r="AT445" s="288" t="s">
        <v>173</v>
      </c>
      <c r="AU445" s="288" t="s">
        <v>89</v>
      </c>
      <c r="AV445" s="13" t="s">
        <v>89</v>
      </c>
      <c r="AW445" s="13" t="s">
        <v>5</v>
      </c>
      <c r="AX445" s="13" t="s">
        <v>87</v>
      </c>
      <c r="AY445" s="288" t="s">
        <v>154</v>
      </c>
    </row>
    <row r="446" s="12" customFormat="1" ht="22.8" customHeight="1">
      <c r="A446" s="12"/>
      <c r="B446" s="232"/>
      <c r="C446" s="233"/>
      <c r="D446" s="234" t="s">
        <v>78</v>
      </c>
      <c r="E446" s="247" t="s">
        <v>175</v>
      </c>
      <c r="F446" s="247" t="s">
        <v>176</v>
      </c>
      <c r="G446" s="233"/>
      <c r="H446" s="233"/>
      <c r="I446" s="236"/>
      <c r="J446" s="236"/>
      <c r="K446" s="248">
        <f>BK446</f>
        <v>0</v>
      </c>
      <c r="L446" s="233"/>
      <c r="M446" s="238"/>
      <c r="N446" s="239"/>
      <c r="O446" s="240"/>
      <c r="P446" s="240"/>
      <c r="Q446" s="241">
        <f>SUM(Q447:Q449)</f>
        <v>0</v>
      </c>
      <c r="R446" s="241">
        <f>SUM(R447:R449)</f>
        <v>0</v>
      </c>
      <c r="S446" s="240"/>
      <c r="T446" s="242">
        <f>SUM(T447:T449)</f>
        <v>0</v>
      </c>
      <c r="U446" s="240"/>
      <c r="V446" s="242">
        <f>SUM(V447:V449)</f>
        <v>0</v>
      </c>
      <c r="W446" s="240"/>
      <c r="X446" s="243">
        <f>SUM(X447:X449)</f>
        <v>0</v>
      </c>
      <c r="Y446" s="12"/>
      <c r="Z446" s="12"/>
      <c r="AA446" s="12"/>
      <c r="AB446" s="12"/>
      <c r="AC446" s="12"/>
      <c r="AD446" s="12"/>
      <c r="AE446" s="12"/>
      <c r="AR446" s="244" t="s">
        <v>87</v>
      </c>
      <c r="AT446" s="245" t="s">
        <v>78</v>
      </c>
      <c r="AU446" s="245" t="s">
        <v>87</v>
      </c>
      <c r="AY446" s="244" t="s">
        <v>154</v>
      </c>
      <c r="BK446" s="246">
        <f>SUM(BK447:BK449)</f>
        <v>0</v>
      </c>
    </row>
    <row r="447" s="2" customFormat="1" ht="33" customHeight="1">
      <c r="A447" s="42"/>
      <c r="B447" s="43"/>
      <c r="C447" s="249" t="s">
        <v>569</v>
      </c>
      <c r="D447" s="249" t="s">
        <v>157</v>
      </c>
      <c r="E447" s="250" t="s">
        <v>570</v>
      </c>
      <c r="F447" s="251" t="s">
        <v>571</v>
      </c>
      <c r="G447" s="252" t="s">
        <v>180</v>
      </c>
      <c r="H447" s="253">
        <v>45.189999999999998</v>
      </c>
      <c r="I447" s="254"/>
      <c r="J447" s="254"/>
      <c r="K447" s="255">
        <f>ROUND(P447*H447,2)</f>
        <v>0</v>
      </c>
      <c r="L447" s="251" t="s">
        <v>161</v>
      </c>
      <c r="M447" s="45"/>
      <c r="N447" s="256" t="s">
        <v>1</v>
      </c>
      <c r="O447" s="257" t="s">
        <v>42</v>
      </c>
      <c r="P447" s="258">
        <f>I447+J447</f>
        <v>0</v>
      </c>
      <c r="Q447" s="258">
        <f>ROUND(I447*H447,2)</f>
        <v>0</v>
      </c>
      <c r="R447" s="258">
        <f>ROUND(J447*H447,2)</f>
        <v>0</v>
      </c>
      <c r="S447" s="95"/>
      <c r="T447" s="259">
        <f>S447*H447</f>
        <v>0</v>
      </c>
      <c r="U447" s="259">
        <v>0</v>
      </c>
      <c r="V447" s="259">
        <f>U447*H447</f>
        <v>0</v>
      </c>
      <c r="W447" s="259">
        <v>0</v>
      </c>
      <c r="X447" s="260">
        <f>W447*H447</f>
        <v>0</v>
      </c>
      <c r="Y447" s="42"/>
      <c r="Z447" s="42"/>
      <c r="AA447" s="42"/>
      <c r="AB447" s="42"/>
      <c r="AC447" s="42"/>
      <c r="AD447" s="42"/>
      <c r="AE447" s="42"/>
      <c r="AR447" s="261" t="s">
        <v>162</v>
      </c>
      <c r="AT447" s="261" t="s">
        <v>157</v>
      </c>
      <c r="AU447" s="261" t="s">
        <v>89</v>
      </c>
      <c r="AY447" s="17" t="s">
        <v>154</v>
      </c>
      <c r="BE447" s="148">
        <f>IF(O447="základní",K447,0)</f>
        <v>0</v>
      </c>
      <c r="BF447" s="148">
        <f>IF(O447="snížená",K447,0)</f>
        <v>0</v>
      </c>
      <c r="BG447" s="148">
        <f>IF(O447="zákl. přenesená",K447,0)</f>
        <v>0</v>
      </c>
      <c r="BH447" s="148">
        <f>IF(O447="sníž. přenesená",K447,0)</f>
        <v>0</v>
      </c>
      <c r="BI447" s="148">
        <f>IF(O447="nulová",K447,0)</f>
        <v>0</v>
      </c>
      <c r="BJ447" s="17" t="s">
        <v>87</v>
      </c>
      <c r="BK447" s="148">
        <f>ROUND(P447*H447,2)</f>
        <v>0</v>
      </c>
      <c r="BL447" s="17" t="s">
        <v>162</v>
      </c>
      <c r="BM447" s="261" t="s">
        <v>572</v>
      </c>
    </row>
    <row r="448" s="2" customFormat="1">
      <c r="A448" s="42"/>
      <c r="B448" s="43"/>
      <c r="C448" s="44"/>
      <c r="D448" s="262" t="s">
        <v>164</v>
      </c>
      <c r="E448" s="44"/>
      <c r="F448" s="263" t="s">
        <v>573</v>
      </c>
      <c r="G448" s="44"/>
      <c r="H448" s="44"/>
      <c r="I448" s="217"/>
      <c r="J448" s="217"/>
      <c r="K448" s="44"/>
      <c r="L448" s="44"/>
      <c r="M448" s="45"/>
      <c r="N448" s="264"/>
      <c r="O448" s="265"/>
      <c r="P448" s="95"/>
      <c r="Q448" s="95"/>
      <c r="R448" s="95"/>
      <c r="S448" s="95"/>
      <c r="T448" s="95"/>
      <c r="U448" s="95"/>
      <c r="V448" s="95"/>
      <c r="W448" s="95"/>
      <c r="X448" s="96"/>
      <c r="Y448" s="42"/>
      <c r="Z448" s="42"/>
      <c r="AA448" s="42"/>
      <c r="AB448" s="42"/>
      <c r="AC448" s="42"/>
      <c r="AD448" s="42"/>
      <c r="AE448" s="42"/>
      <c r="AT448" s="17" t="s">
        <v>164</v>
      </c>
      <c r="AU448" s="17" t="s">
        <v>89</v>
      </c>
    </row>
    <row r="449" s="2" customFormat="1">
      <c r="A449" s="42"/>
      <c r="B449" s="43"/>
      <c r="C449" s="44"/>
      <c r="D449" s="266" t="s">
        <v>166</v>
      </c>
      <c r="E449" s="44"/>
      <c r="F449" s="267" t="s">
        <v>574</v>
      </c>
      <c r="G449" s="44"/>
      <c r="H449" s="44"/>
      <c r="I449" s="217"/>
      <c r="J449" s="217"/>
      <c r="K449" s="44"/>
      <c r="L449" s="44"/>
      <c r="M449" s="45"/>
      <c r="N449" s="289"/>
      <c r="O449" s="290"/>
      <c r="P449" s="291"/>
      <c r="Q449" s="291"/>
      <c r="R449" s="291"/>
      <c r="S449" s="291"/>
      <c r="T449" s="291"/>
      <c r="U449" s="291"/>
      <c r="V449" s="291"/>
      <c r="W449" s="291"/>
      <c r="X449" s="292"/>
      <c r="Y449" s="42"/>
      <c r="Z449" s="42"/>
      <c r="AA449" s="42"/>
      <c r="AB449" s="42"/>
      <c r="AC449" s="42"/>
      <c r="AD449" s="42"/>
      <c r="AE449" s="42"/>
      <c r="AT449" s="17" t="s">
        <v>166</v>
      </c>
      <c r="AU449" s="17" t="s">
        <v>89</v>
      </c>
    </row>
    <row r="450" s="2" customFormat="1" ht="6.96" customHeight="1">
      <c r="A450" s="42"/>
      <c r="B450" s="70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45"/>
      <c r="N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</row>
  </sheetData>
  <sheetProtection sheet="1" autoFilter="0" formatColumns="0" formatRows="0" objects="1" scenarios="1" spinCount="100000" saltValue="hCxNkWX/3bnQJwbiHu7Va7dvsXdGmuDn3SfbaZqAFR8NgRp9oDkm44spnk8OC+gqTg206GVPKxpn2E/722NmtQ==" hashValue="Vsocv4GoJWpjXDaX2RiwtaYO8SJNw2yzVDO8xVQu97qe6xnVCyb1NB6s+5E0XiQo1SWcaNV76adfhON53t4PMQ==" algorithmName="SHA-512" password="CC35"/>
  <autoFilter ref="C133:L449"/>
  <mergeCells count="14"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M2:Z2"/>
  </mergeCells>
  <hyperlinks>
    <hyperlink ref="F139" r:id="rId1" display="https://podminky.urs.cz/item/CS_URS_2024_01/113107163"/>
    <hyperlink ref="F146" r:id="rId2" display="https://podminky.urs.cz/item/CS_URS_2024_01/113107183"/>
    <hyperlink ref="F155" r:id="rId3" display="https://podminky.urs.cz/item/CS_URS_2024_01/113154113"/>
    <hyperlink ref="F160" r:id="rId4" display="https://podminky.urs.cz/item/CS_URS_2024_01/113154114"/>
    <hyperlink ref="F165" r:id="rId5" display="https://podminky.urs.cz/item/CS_URS_2024_01/113154333"/>
    <hyperlink ref="F175" r:id="rId6" display="https://podminky.urs.cz/item/CS_URS_2024_01/113154334"/>
    <hyperlink ref="F183" r:id="rId7" display="https://podminky.urs.cz/item/CS_URS_2024_01/132254102"/>
    <hyperlink ref="F188" r:id="rId8" display="https://podminky.urs.cz/item/CS_URS_2024_01/181912112"/>
    <hyperlink ref="F193" r:id="rId9" display="https://podminky.urs.cz/item/CS_URS_2024_01/211531111"/>
    <hyperlink ref="F198" r:id="rId10" display="https://podminky.urs.cz/item/CS_URS_2024_01/211971110"/>
    <hyperlink ref="F205" r:id="rId11" display="https://podminky.urs.cz/item/CS_URS_2024_01/212572121"/>
    <hyperlink ref="F209" r:id="rId12" display="https://podminky.urs.cz/item/CS_URS_2023_02/212752412"/>
    <hyperlink ref="F213" r:id="rId13" display="https://podminky.urs.cz/item/CS_URS_2024_01/564851111"/>
    <hyperlink ref="F220" r:id="rId14" display="https://podminky.urs.cz/item/CS_URS_2024_01/564962111"/>
    <hyperlink ref="F227" r:id="rId15" display="https://podminky.urs.cz/item/CS_URS_2024_01/565166112"/>
    <hyperlink ref="F237" r:id="rId16" display="https://podminky.urs.cz/item/CS_URS_2024_01/565176101"/>
    <hyperlink ref="F241" r:id="rId17" display="https://podminky.urs.cz/item/CS_URS_2024_01/565176111"/>
    <hyperlink ref="F245" r:id="rId18" display="https://podminky.urs.cz/item/CS_URS_2024_01/573111112"/>
    <hyperlink ref="F251" r:id="rId19" display="https://podminky.urs.cz/item/CS_URS_2024_01/573231108"/>
    <hyperlink ref="F258" r:id="rId20" display="https://podminky.urs.cz/item/CS_URS_2024_01/577134031"/>
    <hyperlink ref="F262" r:id="rId21" display="https://podminky.urs.cz/item/CS_URS_2024_01/577134131"/>
    <hyperlink ref="F275" r:id="rId22" display="https://podminky.urs.cz/item/CS_URS_2024_01/577165032"/>
    <hyperlink ref="F279" r:id="rId23" display="https://podminky.urs.cz/item/CS_URS_2024_01/577165142"/>
    <hyperlink ref="F290" r:id="rId24" display="https://podminky.urs.cz/item/CS_URS_2024_01/591241111"/>
    <hyperlink ref="F298" r:id="rId25" display="https://podminky.urs.cz/item/CS_URS_2024_01/89041181R"/>
    <hyperlink ref="F302" r:id="rId26" display="https://podminky.urs.cz/item/CS_URS_2024_01/895941111"/>
    <hyperlink ref="F307" r:id="rId27" display="https://podminky.urs.cz/item/CS_URS_2024_01/871350430"/>
    <hyperlink ref="F315" r:id="rId28" display="https://podminky.urs.cz/item/CS_URS_2024_01/899231111"/>
    <hyperlink ref="F320" r:id="rId29" display="https://podminky.urs.cz/item/CS_URS_2024_01/899331111"/>
    <hyperlink ref="F323" r:id="rId30" display="https://podminky.urs.cz/item/CS_URS_2024_01/977151125"/>
    <hyperlink ref="F328" r:id="rId31" display="https://podminky.urs.cz/item/CS_URS_2024_01/916131213"/>
    <hyperlink ref="F334" r:id="rId32" display="https://podminky.urs.cz/item/CS_URS_2024_01/919112233"/>
    <hyperlink ref="F351" r:id="rId33" display="https://podminky.urs.cz/item/CS_URS_2024_01/62999211R2"/>
    <hyperlink ref="F366" r:id="rId34" display="https://podminky.urs.cz/item/CS_URS_2024_01/915211112"/>
    <hyperlink ref="F369" r:id="rId35" display="https://podminky.urs.cz/item/CS_URS_2024_01/915331112"/>
    <hyperlink ref="F373" r:id="rId36" display="https://podminky.urs.cz/item/CS_URS_2024_01/915351112"/>
    <hyperlink ref="F376" r:id="rId37" display="https://podminky.urs.cz/item/CS_URS_2023_02/919122132"/>
    <hyperlink ref="F385" r:id="rId38" display="https://podminky.urs.cz/item/CS_URS_2024_01/919732211"/>
    <hyperlink ref="F391" r:id="rId39" display="https://podminky.urs.cz/item/CS_URS_2024_01/919735115"/>
    <hyperlink ref="F400" r:id="rId40" display="https://podminky.urs.cz/item/CS_URS_2024_01/928126112"/>
    <hyperlink ref="F406" r:id="rId41" display="https://podminky.urs.cz/item/CS_URS_2024_01/997221571"/>
    <hyperlink ref="F420" r:id="rId42" display="https://podminky.urs.cz/item/CS_URS_2024_01/997221579"/>
    <hyperlink ref="F424" r:id="rId43" display="https://podminky.urs.cz/item/CS_URS_2024_01/997221645"/>
    <hyperlink ref="F431" r:id="rId44" display="https://podminky.urs.cz/item/CS_URS_2024_01/997221655"/>
    <hyperlink ref="F437" r:id="rId45" display="https://podminky.urs.cz/item/CS_URS_2024_01/997013871"/>
    <hyperlink ref="F444" r:id="rId46" display="https://podminky.urs.cz/item/CS_URS_2024_01/997241528"/>
    <hyperlink ref="F449" r:id="rId47" display="https://podminky.urs.cz/item/CS_URS_2024_01/998229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95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20"/>
      <c r="AT3" s="17" t="s">
        <v>89</v>
      </c>
    </row>
    <row r="4" s="1" customFormat="1" ht="24.96" customHeight="1">
      <c r="B4" s="20"/>
      <c r="D4" s="158" t="s">
        <v>113</v>
      </c>
      <c r="M4" s="20"/>
      <c r="N4" s="159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60" t="s">
        <v>17</v>
      </c>
      <c r="M6" s="20"/>
    </row>
    <row r="7" s="1" customFormat="1" ht="16.5" customHeight="1">
      <c r="B7" s="20"/>
      <c r="E7" s="161" t="str">
        <f>'Rekapitulace stavby'!K6</f>
        <v>PD - Rekonstrukce tramvajových nástupišť Kunčičky - Kostel</v>
      </c>
      <c r="F7" s="160"/>
      <c r="G7" s="160"/>
      <c r="H7" s="160"/>
      <c r="M7" s="20"/>
    </row>
    <row r="8" s="2" customFormat="1" ht="12" customHeight="1">
      <c r="A8" s="42"/>
      <c r="B8" s="45"/>
      <c r="C8" s="42"/>
      <c r="D8" s="160" t="s">
        <v>114</v>
      </c>
      <c r="E8" s="42"/>
      <c r="F8" s="42"/>
      <c r="G8" s="42"/>
      <c r="H8" s="42"/>
      <c r="I8" s="42"/>
      <c r="J8" s="42"/>
      <c r="K8" s="42"/>
      <c r="L8" s="42"/>
      <c r="M8" s="67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5"/>
      <c r="C9" s="42"/>
      <c r="D9" s="42"/>
      <c r="E9" s="162" t="s">
        <v>575</v>
      </c>
      <c r="F9" s="42"/>
      <c r="G9" s="42"/>
      <c r="H9" s="42"/>
      <c r="I9" s="42"/>
      <c r="J9" s="42"/>
      <c r="K9" s="42"/>
      <c r="L9" s="42"/>
      <c r="M9" s="67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67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5"/>
      <c r="C11" s="42"/>
      <c r="D11" s="160" t="s">
        <v>19</v>
      </c>
      <c r="E11" s="42"/>
      <c r="F11" s="163" t="s">
        <v>1</v>
      </c>
      <c r="G11" s="42"/>
      <c r="H11" s="42"/>
      <c r="I11" s="160" t="s">
        <v>20</v>
      </c>
      <c r="J11" s="163" t="s">
        <v>1</v>
      </c>
      <c r="K11" s="42"/>
      <c r="L11" s="42"/>
      <c r="M11" s="67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5"/>
      <c r="C12" s="42"/>
      <c r="D12" s="160" t="s">
        <v>21</v>
      </c>
      <c r="E12" s="42"/>
      <c r="F12" s="163" t="s">
        <v>22</v>
      </c>
      <c r="G12" s="42"/>
      <c r="H12" s="42"/>
      <c r="I12" s="160" t="s">
        <v>23</v>
      </c>
      <c r="J12" s="164" t="str">
        <f>'Rekapitulace stavby'!AN8</f>
        <v>15. 4. 2024</v>
      </c>
      <c r="K12" s="42"/>
      <c r="L12" s="42"/>
      <c r="M12" s="67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5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67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5"/>
      <c r="C14" s="42"/>
      <c r="D14" s="160" t="s">
        <v>25</v>
      </c>
      <c r="E14" s="42"/>
      <c r="F14" s="42"/>
      <c r="G14" s="42"/>
      <c r="H14" s="42"/>
      <c r="I14" s="160" t="s">
        <v>26</v>
      </c>
      <c r="J14" s="163" t="str">
        <f>IF('Rekapitulace stavby'!AN10="","",'Rekapitulace stavby'!AN10)</f>
        <v/>
      </c>
      <c r="K14" s="42"/>
      <c r="L14" s="42"/>
      <c r="M14" s="67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5"/>
      <c r="C15" s="42"/>
      <c r="D15" s="42"/>
      <c r="E15" s="163" t="str">
        <f>IF('Rekapitulace stavby'!E11="","",'Rekapitulace stavby'!E11)</f>
        <v xml:space="preserve"> </v>
      </c>
      <c r="F15" s="42"/>
      <c r="G15" s="42"/>
      <c r="H15" s="42"/>
      <c r="I15" s="160" t="s">
        <v>27</v>
      </c>
      <c r="J15" s="163" t="str">
        <f>IF('Rekapitulace stavby'!AN11="","",'Rekapitulace stavby'!AN11)</f>
        <v/>
      </c>
      <c r="K15" s="42"/>
      <c r="L15" s="42"/>
      <c r="M15" s="67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5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67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5"/>
      <c r="C17" s="42"/>
      <c r="D17" s="160" t="s">
        <v>28</v>
      </c>
      <c r="E17" s="42"/>
      <c r="F17" s="42"/>
      <c r="G17" s="42"/>
      <c r="H17" s="42"/>
      <c r="I17" s="160" t="s">
        <v>26</v>
      </c>
      <c r="J17" s="33" t="str">
        <f>'Rekapitulace stavby'!AN13</f>
        <v>Vyplň údaj</v>
      </c>
      <c r="K17" s="42"/>
      <c r="L17" s="42"/>
      <c r="M17" s="67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5"/>
      <c r="C18" s="42"/>
      <c r="D18" s="42"/>
      <c r="E18" s="33" t="str">
        <f>'Rekapitulace stavby'!E14</f>
        <v>Vyplň údaj</v>
      </c>
      <c r="F18" s="163"/>
      <c r="G18" s="163"/>
      <c r="H18" s="163"/>
      <c r="I18" s="160" t="s">
        <v>27</v>
      </c>
      <c r="J18" s="33" t="str">
        <f>'Rekapitulace stavby'!AN14</f>
        <v>Vyplň údaj</v>
      </c>
      <c r="K18" s="42"/>
      <c r="L18" s="42"/>
      <c r="M18" s="67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67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5"/>
      <c r="C20" s="42"/>
      <c r="D20" s="160" t="s">
        <v>30</v>
      </c>
      <c r="E20" s="42"/>
      <c r="F20" s="42"/>
      <c r="G20" s="42"/>
      <c r="H20" s="42"/>
      <c r="I20" s="160" t="s">
        <v>26</v>
      </c>
      <c r="J20" s="163" t="str">
        <f>IF('Rekapitulace stavby'!AN16="","",'Rekapitulace stavby'!AN16)</f>
        <v/>
      </c>
      <c r="K20" s="42"/>
      <c r="L20" s="42"/>
      <c r="M20" s="67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5"/>
      <c r="C21" s="42"/>
      <c r="D21" s="42"/>
      <c r="E21" s="163" t="str">
        <f>IF('Rekapitulace stavby'!E17="","",'Rekapitulace stavby'!E17)</f>
        <v xml:space="preserve"> </v>
      </c>
      <c r="F21" s="42"/>
      <c r="G21" s="42"/>
      <c r="H21" s="42"/>
      <c r="I21" s="160" t="s">
        <v>27</v>
      </c>
      <c r="J21" s="163" t="str">
        <f>IF('Rekapitulace stavby'!AN17="","",'Rekapitulace stavby'!AN17)</f>
        <v/>
      </c>
      <c r="K21" s="42"/>
      <c r="L21" s="42"/>
      <c r="M21" s="67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67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5"/>
      <c r="C23" s="42"/>
      <c r="D23" s="160" t="s">
        <v>31</v>
      </c>
      <c r="E23" s="42"/>
      <c r="F23" s="42"/>
      <c r="G23" s="42"/>
      <c r="H23" s="42"/>
      <c r="I23" s="160" t="s">
        <v>26</v>
      </c>
      <c r="J23" s="163" t="str">
        <f>IF('Rekapitulace stavby'!AN19="","",'Rekapitulace stavby'!AN19)</f>
        <v/>
      </c>
      <c r="K23" s="42"/>
      <c r="L23" s="42"/>
      <c r="M23" s="67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5"/>
      <c r="C24" s="42"/>
      <c r="D24" s="42"/>
      <c r="E24" s="163" t="str">
        <f>IF('Rekapitulace stavby'!E20="","",'Rekapitulace stavby'!E20)</f>
        <v xml:space="preserve"> </v>
      </c>
      <c r="F24" s="42"/>
      <c r="G24" s="42"/>
      <c r="H24" s="42"/>
      <c r="I24" s="160" t="s">
        <v>27</v>
      </c>
      <c r="J24" s="163" t="str">
        <f>IF('Rekapitulace stavby'!AN20="","",'Rekapitulace stavby'!AN20)</f>
        <v/>
      </c>
      <c r="K24" s="42"/>
      <c r="L24" s="42"/>
      <c r="M24" s="67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67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5"/>
      <c r="C26" s="42"/>
      <c r="D26" s="160" t="s">
        <v>32</v>
      </c>
      <c r="E26" s="42"/>
      <c r="F26" s="42"/>
      <c r="G26" s="42"/>
      <c r="H26" s="42"/>
      <c r="I26" s="42"/>
      <c r="J26" s="42"/>
      <c r="K26" s="42"/>
      <c r="L26" s="42"/>
      <c r="M26" s="67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5"/>
      <c r="M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42"/>
      <c r="B28" s="4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67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5"/>
      <c r="C29" s="42"/>
      <c r="D29" s="169"/>
      <c r="E29" s="169"/>
      <c r="F29" s="169"/>
      <c r="G29" s="169"/>
      <c r="H29" s="169"/>
      <c r="I29" s="169"/>
      <c r="J29" s="169"/>
      <c r="K29" s="169"/>
      <c r="L29" s="169"/>
      <c r="M29" s="67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14.4" customHeight="1">
      <c r="A30" s="42"/>
      <c r="B30" s="45"/>
      <c r="C30" s="42"/>
      <c r="D30" s="163" t="s">
        <v>116</v>
      </c>
      <c r="E30" s="42"/>
      <c r="F30" s="42"/>
      <c r="G30" s="42"/>
      <c r="H30" s="42"/>
      <c r="I30" s="42"/>
      <c r="J30" s="42"/>
      <c r="K30" s="170">
        <f>K96</f>
        <v>0</v>
      </c>
      <c r="L30" s="42"/>
      <c r="M30" s="67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>
      <c r="A31" s="42"/>
      <c r="B31" s="45"/>
      <c r="C31" s="42"/>
      <c r="D31" s="42"/>
      <c r="E31" s="160" t="s">
        <v>34</v>
      </c>
      <c r="F31" s="42"/>
      <c r="G31" s="42"/>
      <c r="H31" s="42"/>
      <c r="I31" s="42"/>
      <c r="J31" s="42"/>
      <c r="K31" s="171">
        <f>I96</f>
        <v>0</v>
      </c>
      <c r="L31" s="42"/>
      <c r="M31" s="67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>
      <c r="A32" s="42"/>
      <c r="B32" s="45"/>
      <c r="C32" s="42"/>
      <c r="D32" s="42"/>
      <c r="E32" s="160" t="s">
        <v>35</v>
      </c>
      <c r="F32" s="42"/>
      <c r="G32" s="42"/>
      <c r="H32" s="42"/>
      <c r="I32" s="42"/>
      <c r="J32" s="42"/>
      <c r="K32" s="171">
        <f>J96</f>
        <v>0</v>
      </c>
      <c r="L32" s="42"/>
      <c r="M32" s="67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5"/>
      <c r="C33" s="42"/>
      <c r="D33" s="172" t="s">
        <v>107</v>
      </c>
      <c r="E33" s="42"/>
      <c r="F33" s="42"/>
      <c r="G33" s="42"/>
      <c r="H33" s="42"/>
      <c r="I33" s="42"/>
      <c r="J33" s="42"/>
      <c r="K33" s="170">
        <f>K109</f>
        <v>0</v>
      </c>
      <c r="L33" s="42"/>
      <c r="M33" s="67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25.44" customHeight="1">
      <c r="A34" s="42"/>
      <c r="B34" s="45"/>
      <c r="C34" s="42"/>
      <c r="D34" s="173" t="s">
        <v>37</v>
      </c>
      <c r="E34" s="42"/>
      <c r="F34" s="42"/>
      <c r="G34" s="42"/>
      <c r="H34" s="42"/>
      <c r="I34" s="42"/>
      <c r="J34" s="42"/>
      <c r="K34" s="174">
        <f>ROUND(K30 + K33, 2)</f>
        <v>0</v>
      </c>
      <c r="L34" s="42"/>
      <c r="M34" s="67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6.96" customHeight="1">
      <c r="A35" s="42"/>
      <c r="B35" s="45"/>
      <c r="C35" s="42"/>
      <c r="D35" s="169"/>
      <c r="E35" s="169"/>
      <c r="F35" s="169"/>
      <c r="G35" s="169"/>
      <c r="H35" s="169"/>
      <c r="I35" s="169"/>
      <c r="J35" s="169"/>
      <c r="K35" s="169"/>
      <c r="L35" s="169"/>
      <c r="M35" s="67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5"/>
      <c r="C36" s="42"/>
      <c r="D36" s="42"/>
      <c r="E36" s="42"/>
      <c r="F36" s="175" t="s">
        <v>39</v>
      </c>
      <c r="G36" s="42"/>
      <c r="H36" s="42"/>
      <c r="I36" s="175" t="s">
        <v>38</v>
      </c>
      <c r="J36" s="42"/>
      <c r="K36" s="175" t="s">
        <v>40</v>
      </c>
      <c r="L36" s="42"/>
      <c r="M36" s="67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="2" customFormat="1" ht="14.4" customHeight="1">
      <c r="A37" s="42"/>
      <c r="B37" s="45"/>
      <c r="C37" s="42"/>
      <c r="D37" s="176" t="s">
        <v>41</v>
      </c>
      <c r="E37" s="160" t="s">
        <v>42</v>
      </c>
      <c r="F37" s="171">
        <f>ROUND((SUM(BE109:BE116) + SUM(BE136:BE310)),  2)</f>
        <v>0</v>
      </c>
      <c r="G37" s="42"/>
      <c r="H37" s="42"/>
      <c r="I37" s="177">
        <v>0.20999999999999999</v>
      </c>
      <c r="J37" s="42"/>
      <c r="K37" s="171">
        <f>ROUND(((SUM(BE109:BE116) + SUM(BE136:BE310))*I37),  2)</f>
        <v>0</v>
      </c>
      <c r="L37" s="42"/>
      <c r="M37" s="67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14.4" customHeight="1">
      <c r="A38" s="42"/>
      <c r="B38" s="45"/>
      <c r="C38" s="42"/>
      <c r="D38" s="42"/>
      <c r="E38" s="160" t="s">
        <v>43</v>
      </c>
      <c r="F38" s="171">
        <f>ROUND((SUM(BF109:BF116) + SUM(BF136:BF310)),  2)</f>
        <v>0</v>
      </c>
      <c r="G38" s="42"/>
      <c r="H38" s="42"/>
      <c r="I38" s="177">
        <v>0.14999999999999999</v>
      </c>
      <c r="J38" s="42"/>
      <c r="K38" s="171">
        <f>ROUND(((SUM(BF109:BF116) + SUM(BF136:BF310))*I38),  2)</f>
        <v>0</v>
      </c>
      <c r="L38" s="42"/>
      <c r="M38" s="67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5"/>
      <c r="C39" s="42"/>
      <c r="D39" s="42"/>
      <c r="E39" s="160" t="s">
        <v>44</v>
      </c>
      <c r="F39" s="171">
        <f>ROUND((SUM(BG109:BG116) + SUM(BG136:BG310)),  2)</f>
        <v>0</v>
      </c>
      <c r="G39" s="42"/>
      <c r="H39" s="42"/>
      <c r="I39" s="177">
        <v>0.20999999999999999</v>
      </c>
      <c r="J39" s="42"/>
      <c r="K39" s="171">
        <f>0</f>
        <v>0</v>
      </c>
      <c r="L39" s="42"/>
      <c r="M39" s="67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hidden="1" s="2" customFormat="1" ht="14.4" customHeight="1">
      <c r="A40" s="42"/>
      <c r="B40" s="45"/>
      <c r="C40" s="42"/>
      <c r="D40" s="42"/>
      <c r="E40" s="160" t="s">
        <v>45</v>
      </c>
      <c r="F40" s="171">
        <f>ROUND((SUM(BH109:BH116) + SUM(BH136:BH310)),  2)</f>
        <v>0</v>
      </c>
      <c r="G40" s="42"/>
      <c r="H40" s="42"/>
      <c r="I40" s="177">
        <v>0.14999999999999999</v>
      </c>
      <c r="J40" s="42"/>
      <c r="K40" s="171">
        <f>0</f>
        <v>0</v>
      </c>
      <c r="L40" s="42"/>
      <c r="M40" s="67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hidden="1" s="2" customFormat="1" ht="14.4" customHeight="1">
      <c r="A41" s="42"/>
      <c r="B41" s="45"/>
      <c r="C41" s="42"/>
      <c r="D41" s="42"/>
      <c r="E41" s="160" t="s">
        <v>46</v>
      </c>
      <c r="F41" s="171">
        <f>ROUND((SUM(BI109:BI116) + SUM(BI136:BI310)),  2)</f>
        <v>0</v>
      </c>
      <c r="G41" s="42"/>
      <c r="H41" s="42"/>
      <c r="I41" s="177">
        <v>0</v>
      </c>
      <c r="J41" s="42"/>
      <c r="K41" s="171">
        <f>0</f>
        <v>0</v>
      </c>
      <c r="L41" s="42"/>
      <c r="M41" s="67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6.96" customHeight="1">
      <c r="A42" s="42"/>
      <c r="B42" s="4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67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="2" customFormat="1" ht="25.44" customHeight="1">
      <c r="A43" s="42"/>
      <c r="B43" s="45"/>
      <c r="C43" s="178"/>
      <c r="D43" s="179" t="s">
        <v>47</v>
      </c>
      <c r="E43" s="180"/>
      <c r="F43" s="180"/>
      <c r="G43" s="181" t="s">
        <v>48</v>
      </c>
      <c r="H43" s="182" t="s">
        <v>49</v>
      </c>
      <c r="I43" s="180"/>
      <c r="J43" s="180"/>
      <c r="K43" s="183">
        <f>SUM(K34:K41)</f>
        <v>0</v>
      </c>
      <c r="L43" s="184"/>
      <c r="M43" s="67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="2" customFormat="1" ht="14.4" customHeight="1">
      <c r="A44" s="42"/>
      <c r="B44" s="4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67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7"/>
      <c r="D50" s="185" t="s">
        <v>50</v>
      </c>
      <c r="E50" s="186"/>
      <c r="F50" s="186"/>
      <c r="G50" s="185" t="s">
        <v>51</v>
      </c>
      <c r="H50" s="186"/>
      <c r="I50" s="186"/>
      <c r="J50" s="186"/>
      <c r="K50" s="186"/>
      <c r="L50" s="186"/>
      <c r="M50" s="67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42"/>
      <c r="B61" s="45"/>
      <c r="C61" s="42"/>
      <c r="D61" s="187" t="s">
        <v>52</v>
      </c>
      <c r="E61" s="188"/>
      <c r="F61" s="189" t="s">
        <v>53</v>
      </c>
      <c r="G61" s="187" t="s">
        <v>52</v>
      </c>
      <c r="H61" s="188"/>
      <c r="I61" s="188"/>
      <c r="J61" s="190" t="s">
        <v>53</v>
      </c>
      <c r="K61" s="188"/>
      <c r="L61" s="188"/>
      <c r="M61" s="67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42"/>
      <c r="B65" s="45"/>
      <c r="C65" s="42"/>
      <c r="D65" s="185" t="s">
        <v>54</v>
      </c>
      <c r="E65" s="191"/>
      <c r="F65" s="191"/>
      <c r="G65" s="185" t="s">
        <v>55</v>
      </c>
      <c r="H65" s="191"/>
      <c r="I65" s="191"/>
      <c r="J65" s="191"/>
      <c r="K65" s="191"/>
      <c r="L65" s="191"/>
      <c r="M65" s="67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42"/>
      <c r="B76" s="45"/>
      <c r="C76" s="42"/>
      <c r="D76" s="187" t="s">
        <v>52</v>
      </c>
      <c r="E76" s="188"/>
      <c r="F76" s="189" t="s">
        <v>53</v>
      </c>
      <c r="G76" s="187" t="s">
        <v>52</v>
      </c>
      <c r="H76" s="188"/>
      <c r="I76" s="188"/>
      <c r="J76" s="190" t="s">
        <v>53</v>
      </c>
      <c r="K76" s="188"/>
      <c r="L76" s="188"/>
      <c r="M76" s="67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4.4" customHeight="1">
      <c r="A77" s="42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67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81" s="2" customFormat="1" ht="6.96" customHeight="1">
      <c r="A81" s="42"/>
      <c r="B81" s="194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67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4.96" customHeight="1">
      <c r="A82" s="42"/>
      <c r="B82" s="43"/>
      <c r="C82" s="23" t="s">
        <v>117</v>
      </c>
      <c r="D82" s="44"/>
      <c r="E82" s="44"/>
      <c r="F82" s="44"/>
      <c r="G82" s="44"/>
      <c r="H82" s="44"/>
      <c r="I82" s="44"/>
      <c r="J82" s="44"/>
      <c r="K82" s="44"/>
      <c r="L82" s="44"/>
      <c r="M82" s="67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67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2" t="s">
        <v>17</v>
      </c>
      <c r="D84" s="44"/>
      <c r="E84" s="44"/>
      <c r="F84" s="44"/>
      <c r="G84" s="44"/>
      <c r="H84" s="44"/>
      <c r="I84" s="44"/>
      <c r="J84" s="44"/>
      <c r="K84" s="44"/>
      <c r="L84" s="44"/>
      <c r="M84" s="67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196" t="str">
        <f>E7</f>
        <v>PD - Rekonstrukce tramvajových nástupišť Kunčičky - Kostel</v>
      </c>
      <c r="F85" s="32"/>
      <c r="G85" s="32"/>
      <c r="H85" s="32"/>
      <c r="I85" s="44"/>
      <c r="J85" s="44"/>
      <c r="K85" s="44"/>
      <c r="L85" s="44"/>
      <c r="M85" s="67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2" t="s">
        <v>114</v>
      </c>
      <c r="D86" s="44"/>
      <c r="E86" s="44"/>
      <c r="F86" s="44"/>
      <c r="G86" s="44"/>
      <c r="H86" s="44"/>
      <c r="I86" s="44"/>
      <c r="J86" s="44"/>
      <c r="K86" s="44"/>
      <c r="L86" s="44"/>
      <c r="M86" s="67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80" t="str">
        <f>E9</f>
        <v>SO03 - Úprava chodníku</v>
      </c>
      <c r="F87" s="44"/>
      <c r="G87" s="44"/>
      <c r="H87" s="44"/>
      <c r="I87" s="44"/>
      <c r="J87" s="44"/>
      <c r="K87" s="44"/>
      <c r="L87" s="44"/>
      <c r="M87" s="67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67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2" t="s">
        <v>21</v>
      </c>
      <c r="D89" s="44"/>
      <c r="E89" s="44"/>
      <c r="F89" s="27" t="str">
        <f>F12</f>
        <v xml:space="preserve"> </v>
      </c>
      <c r="G89" s="44"/>
      <c r="H89" s="44"/>
      <c r="I89" s="32" t="s">
        <v>23</v>
      </c>
      <c r="J89" s="83" t="str">
        <f>IF(J12="","",J12)</f>
        <v>15. 4. 2024</v>
      </c>
      <c r="K89" s="44"/>
      <c r="L89" s="44"/>
      <c r="M89" s="67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67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5.15" customHeight="1">
      <c r="A91" s="42"/>
      <c r="B91" s="43"/>
      <c r="C91" s="32" t="s">
        <v>25</v>
      </c>
      <c r="D91" s="44"/>
      <c r="E91" s="44"/>
      <c r="F91" s="27" t="str">
        <f>E15</f>
        <v xml:space="preserve"> </v>
      </c>
      <c r="G91" s="44"/>
      <c r="H91" s="44"/>
      <c r="I91" s="32" t="s">
        <v>30</v>
      </c>
      <c r="J91" s="36" t="str">
        <f>E21</f>
        <v xml:space="preserve"> </v>
      </c>
      <c r="K91" s="44"/>
      <c r="L91" s="44"/>
      <c r="M91" s="67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5.15" customHeight="1">
      <c r="A92" s="42"/>
      <c r="B92" s="43"/>
      <c r="C92" s="32" t="s">
        <v>28</v>
      </c>
      <c r="D92" s="44"/>
      <c r="E92" s="44"/>
      <c r="F92" s="27" t="str">
        <f>IF(E18="","",E18)</f>
        <v>Vyplň údaj</v>
      </c>
      <c r="G92" s="44"/>
      <c r="H92" s="44"/>
      <c r="I92" s="32" t="s">
        <v>31</v>
      </c>
      <c r="J92" s="36" t="str">
        <f>E24</f>
        <v xml:space="preserve"> </v>
      </c>
      <c r="K92" s="44"/>
      <c r="L92" s="44"/>
      <c r="M92" s="67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0.32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67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29.28" customHeight="1">
      <c r="A94" s="42"/>
      <c r="B94" s="43"/>
      <c r="C94" s="197" t="s">
        <v>118</v>
      </c>
      <c r="D94" s="154"/>
      <c r="E94" s="154"/>
      <c r="F94" s="154"/>
      <c r="G94" s="154"/>
      <c r="H94" s="154"/>
      <c r="I94" s="198" t="s">
        <v>119</v>
      </c>
      <c r="J94" s="198" t="s">
        <v>120</v>
      </c>
      <c r="K94" s="198" t="s">
        <v>121</v>
      </c>
      <c r="L94" s="154"/>
      <c r="M94" s="67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0.32" customHeight="1">
      <c r="A95" s="42"/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67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22.8" customHeight="1">
      <c r="A96" s="42"/>
      <c r="B96" s="43"/>
      <c r="C96" s="199" t="s">
        <v>122</v>
      </c>
      <c r="D96" s="44"/>
      <c r="E96" s="44"/>
      <c r="F96" s="44"/>
      <c r="G96" s="44"/>
      <c r="H96" s="44"/>
      <c r="I96" s="114">
        <f>Q136</f>
        <v>0</v>
      </c>
      <c r="J96" s="114">
        <f>R136</f>
        <v>0</v>
      </c>
      <c r="K96" s="114">
        <f>K136</f>
        <v>0</v>
      </c>
      <c r="L96" s="44"/>
      <c r="M96" s="67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U96" s="17" t="s">
        <v>123</v>
      </c>
    </row>
    <row r="97" s="9" customFormat="1" ht="24.96" customHeight="1">
      <c r="A97" s="9"/>
      <c r="B97" s="200"/>
      <c r="C97" s="201"/>
      <c r="D97" s="202" t="s">
        <v>124</v>
      </c>
      <c r="E97" s="203"/>
      <c r="F97" s="203"/>
      <c r="G97" s="203"/>
      <c r="H97" s="203"/>
      <c r="I97" s="204">
        <f>Q137</f>
        <v>0</v>
      </c>
      <c r="J97" s="204">
        <f>R137</f>
        <v>0</v>
      </c>
      <c r="K97" s="204">
        <f>K137</f>
        <v>0</v>
      </c>
      <c r="L97" s="201"/>
      <c r="M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207"/>
      <c r="D98" s="208" t="s">
        <v>185</v>
      </c>
      <c r="E98" s="209"/>
      <c r="F98" s="209"/>
      <c r="G98" s="209"/>
      <c r="H98" s="209"/>
      <c r="I98" s="210">
        <f>Q138</f>
        <v>0</v>
      </c>
      <c r="J98" s="210">
        <f>R138</f>
        <v>0</v>
      </c>
      <c r="K98" s="210">
        <f>K138</f>
        <v>0</v>
      </c>
      <c r="L98" s="207"/>
      <c r="M98" s="21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6"/>
      <c r="C99" s="207"/>
      <c r="D99" s="208" t="s">
        <v>187</v>
      </c>
      <c r="E99" s="209"/>
      <c r="F99" s="209"/>
      <c r="G99" s="209"/>
      <c r="H99" s="209"/>
      <c r="I99" s="210">
        <f>Q169</f>
        <v>0</v>
      </c>
      <c r="J99" s="210">
        <f>R169</f>
        <v>0</v>
      </c>
      <c r="K99" s="210">
        <f>K169</f>
        <v>0</v>
      </c>
      <c r="L99" s="207"/>
      <c r="M99" s="21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6"/>
      <c r="C100" s="207"/>
      <c r="D100" s="208" t="s">
        <v>125</v>
      </c>
      <c r="E100" s="209"/>
      <c r="F100" s="209"/>
      <c r="G100" s="209"/>
      <c r="H100" s="209"/>
      <c r="I100" s="210">
        <f>Q192</f>
        <v>0</v>
      </c>
      <c r="J100" s="210">
        <f>R192</f>
        <v>0</v>
      </c>
      <c r="K100" s="210">
        <f>K192</f>
        <v>0</v>
      </c>
      <c r="L100" s="207"/>
      <c r="M100" s="21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6"/>
      <c r="C101" s="207"/>
      <c r="D101" s="208" t="s">
        <v>189</v>
      </c>
      <c r="E101" s="209"/>
      <c r="F101" s="209"/>
      <c r="G101" s="209"/>
      <c r="H101" s="209"/>
      <c r="I101" s="210">
        <f>Q234</f>
        <v>0</v>
      </c>
      <c r="J101" s="210">
        <f>R234</f>
        <v>0</v>
      </c>
      <c r="K101" s="210">
        <f>K234</f>
        <v>0</v>
      </c>
      <c r="L101" s="207"/>
      <c r="M101" s="21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6"/>
      <c r="C102" s="207"/>
      <c r="D102" s="208" t="s">
        <v>126</v>
      </c>
      <c r="E102" s="209"/>
      <c r="F102" s="209"/>
      <c r="G102" s="209"/>
      <c r="H102" s="209"/>
      <c r="I102" s="210">
        <f>Q270</f>
        <v>0</v>
      </c>
      <c r="J102" s="210">
        <f>R270</f>
        <v>0</v>
      </c>
      <c r="K102" s="210">
        <f>K270</f>
        <v>0</v>
      </c>
      <c r="L102" s="207"/>
      <c r="M102" s="21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200"/>
      <c r="C103" s="201"/>
      <c r="D103" s="202" t="s">
        <v>576</v>
      </c>
      <c r="E103" s="203"/>
      <c r="F103" s="203"/>
      <c r="G103" s="203"/>
      <c r="H103" s="203"/>
      <c r="I103" s="204">
        <f>Q274</f>
        <v>0</v>
      </c>
      <c r="J103" s="204">
        <f>R274</f>
        <v>0</v>
      </c>
      <c r="K103" s="204">
        <f>K274</f>
        <v>0</v>
      </c>
      <c r="L103" s="201"/>
      <c r="M103" s="20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6"/>
      <c r="C104" s="207"/>
      <c r="D104" s="208" t="s">
        <v>577</v>
      </c>
      <c r="E104" s="209"/>
      <c r="F104" s="209"/>
      <c r="G104" s="209"/>
      <c r="H104" s="209"/>
      <c r="I104" s="210">
        <f>Q275</f>
        <v>0</v>
      </c>
      <c r="J104" s="210">
        <f>R275</f>
        <v>0</v>
      </c>
      <c r="K104" s="210">
        <f>K275</f>
        <v>0</v>
      </c>
      <c r="L104" s="207"/>
      <c r="M104" s="21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6"/>
      <c r="C105" s="207"/>
      <c r="D105" s="208" t="s">
        <v>578</v>
      </c>
      <c r="E105" s="209"/>
      <c r="F105" s="209"/>
      <c r="G105" s="209"/>
      <c r="H105" s="209"/>
      <c r="I105" s="210">
        <f>Q284</f>
        <v>0</v>
      </c>
      <c r="J105" s="210">
        <f>R284</f>
        <v>0</v>
      </c>
      <c r="K105" s="210">
        <f>K284</f>
        <v>0</v>
      </c>
      <c r="L105" s="207"/>
      <c r="M105" s="21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200"/>
      <c r="C106" s="201"/>
      <c r="D106" s="202" t="s">
        <v>579</v>
      </c>
      <c r="E106" s="203"/>
      <c r="F106" s="203"/>
      <c r="G106" s="203"/>
      <c r="H106" s="203"/>
      <c r="I106" s="204">
        <f>Q307</f>
        <v>0</v>
      </c>
      <c r="J106" s="204">
        <f>R307</f>
        <v>0</v>
      </c>
      <c r="K106" s="204">
        <f>K307</f>
        <v>0</v>
      </c>
      <c r="L106" s="201"/>
      <c r="M106" s="20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42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67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="2" customFormat="1" ht="6.96" customHeight="1">
      <c r="A108" s="42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67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="2" customFormat="1" ht="29.28" customHeight="1">
      <c r="A109" s="42"/>
      <c r="B109" s="43"/>
      <c r="C109" s="199" t="s">
        <v>127</v>
      </c>
      <c r="D109" s="44"/>
      <c r="E109" s="44"/>
      <c r="F109" s="44"/>
      <c r="G109" s="44"/>
      <c r="H109" s="44"/>
      <c r="I109" s="44"/>
      <c r="J109" s="44"/>
      <c r="K109" s="212">
        <f>ROUND(K110 + K111 + K112 + K113 + K114 + K115,2)</f>
        <v>0</v>
      </c>
      <c r="L109" s="44"/>
      <c r="M109" s="67"/>
      <c r="O109" s="213" t="s">
        <v>41</v>
      </c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="2" customFormat="1" ht="18" customHeight="1">
      <c r="A110" s="42"/>
      <c r="B110" s="43"/>
      <c r="C110" s="44"/>
      <c r="D110" s="149" t="s">
        <v>128</v>
      </c>
      <c r="E110" s="142"/>
      <c r="F110" s="142"/>
      <c r="G110" s="44"/>
      <c r="H110" s="44"/>
      <c r="I110" s="44"/>
      <c r="J110" s="44"/>
      <c r="K110" s="143">
        <v>0</v>
      </c>
      <c r="L110" s="44"/>
      <c r="M110" s="214"/>
      <c r="N110" s="215"/>
      <c r="O110" s="216" t="s">
        <v>42</v>
      </c>
      <c r="P110" s="215"/>
      <c r="Q110" s="215"/>
      <c r="R110" s="215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8" t="s">
        <v>96</v>
      </c>
      <c r="AZ110" s="215"/>
      <c r="BA110" s="215"/>
      <c r="BB110" s="215"/>
      <c r="BC110" s="215"/>
      <c r="BD110" s="215"/>
      <c r="BE110" s="219">
        <f>IF(O110="základní",K110,0)</f>
        <v>0</v>
      </c>
      <c r="BF110" s="219">
        <f>IF(O110="snížená",K110,0)</f>
        <v>0</v>
      </c>
      <c r="BG110" s="219">
        <f>IF(O110="zákl. přenesená",K110,0)</f>
        <v>0</v>
      </c>
      <c r="BH110" s="219">
        <f>IF(O110="sníž. přenesená",K110,0)</f>
        <v>0</v>
      </c>
      <c r="BI110" s="219">
        <f>IF(O110="nulová",K110,0)</f>
        <v>0</v>
      </c>
      <c r="BJ110" s="218" t="s">
        <v>87</v>
      </c>
      <c r="BK110" s="215"/>
      <c r="BL110" s="215"/>
      <c r="BM110" s="215"/>
    </row>
    <row r="111" s="2" customFormat="1" ht="18" customHeight="1">
      <c r="A111" s="42"/>
      <c r="B111" s="43"/>
      <c r="C111" s="44"/>
      <c r="D111" s="149" t="s">
        <v>129</v>
      </c>
      <c r="E111" s="142"/>
      <c r="F111" s="142"/>
      <c r="G111" s="44"/>
      <c r="H111" s="44"/>
      <c r="I111" s="44"/>
      <c r="J111" s="44"/>
      <c r="K111" s="143">
        <v>0</v>
      </c>
      <c r="L111" s="44"/>
      <c r="M111" s="214"/>
      <c r="N111" s="215"/>
      <c r="O111" s="216" t="s">
        <v>42</v>
      </c>
      <c r="P111" s="215"/>
      <c r="Q111" s="215"/>
      <c r="R111" s="215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8" t="s">
        <v>96</v>
      </c>
      <c r="AZ111" s="215"/>
      <c r="BA111" s="215"/>
      <c r="BB111" s="215"/>
      <c r="BC111" s="215"/>
      <c r="BD111" s="215"/>
      <c r="BE111" s="219">
        <f>IF(O111="základní",K111,0)</f>
        <v>0</v>
      </c>
      <c r="BF111" s="219">
        <f>IF(O111="snížená",K111,0)</f>
        <v>0</v>
      </c>
      <c r="BG111" s="219">
        <f>IF(O111="zákl. přenesená",K111,0)</f>
        <v>0</v>
      </c>
      <c r="BH111" s="219">
        <f>IF(O111="sníž. přenesená",K111,0)</f>
        <v>0</v>
      </c>
      <c r="BI111" s="219">
        <f>IF(O111="nulová",K111,0)</f>
        <v>0</v>
      </c>
      <c r="BJ111" s="218" t="s">
        <v>87</v>
      </c>
      <c r="BK111" s="215"/>
      <c r="BL111" s="215"/>
      <c r="BM111" s="215"/>
    </row>
    <row r="112" s="2" customFormat="1" ht="18" customHeight="1">
      <c r="A112" s="42"/>
      <c r="B112" s="43"/>
      <c r="C112" s="44"/>
      <c r="D112" s="149" t="s">
        <v>130</v>
      </c>
      <c r="E112" s="142"/>
      <c r="F112" s="142"/>
      <c r="G112" s="44"/>
      <c r="H112" s="44"/>
      <c r="I112" s="44"/>
      <c r="J112" s="44"/>
      <c r="K112" s="143">
        <v>0</v>
      </c>
      <c r="L112" s="44"/>
      <c r="M112" s="214"/>
      <c r="N112" s="215"/>
      <c r="O112" s="216" t="s">
        <v>42</v>
      </c>
      <c r="P112" s="215"/>
      <c r="Q112" s="215"/>
      <c r="R112" s="215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5"/>
      <c r="AG112" s="215"/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8" t="s">
        <v>96</v>
      </c>
      <c r="AZ112" s="215"/>
      <c r="BA112" s="215"/>
      <c r="BB112" s="215"/>
      <c r="BC112" s="215"/>
      <c r="BD112" s="215"/>
      <c r="BE112" s="219">
        <f>IF(O112="základní",K112,0)</f>
        <v>0</v>
      </c>
      <c r="BF112" s="219">
        <f>IF(O112="snížená",K112,0)</f>
        <v>0</v>
      </c>
      <c r="BG112" s="219">
        <f>IF(O112="zákl. přenesená",K112,0)</f>
        <v>0</v>
      </c>
      <c r="BH112" s="219">
        <f>IF(O112="sníž. přenesená",K112,0)</f>
        <v>0</v>
      </c>
      <c r="BI112" s="219">
        <f>IF(O112="nulová",K112,0)</f>
        <v>0</v>
      </c>
      <c r="BJ112" s="218" t="s">
        <v>87</v>
      </c>
      <c r="BK112" s="215"/>
      <c r="BL112" s="215"/>
      <c r="BM112" s="215"/>
    </row>
    <row r="113" s="2" customFormat="1" ht="18" customHeight="1">
      <c r="A113" s="42"/>
      <c r="B113" s="43"/>
      <c r="C113" s="44"/>
      <c r="D113" s="149" t="s">
        <v>131</v>
      </c>
      <c r="E113" s="142"/>
      <c r="F113" s="142"/>
      <c r="G113" s="44"/>
      <c r="H113" s="44"/>
      <c r="I113" s="44"/>
      <c r="J113" s="44"/>
      <c r="K113" s="143">
        <v>0</v>
      </c>
      <c r="L113" s="44"/>
      <c r="M113" s="214"/>
      <c r="N113" s="215"/>
      <c r="O113" s="216" t="s">
        <v>42</v>
      </c>
      <c r="P113" s="215"/>
      <c r="Q113" s="215"/>
      <c r="R113" s="215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5"/>
      <c r="AG113" s="215"/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8" t="s">
        <v>96</v>
      </c>
      <c r="AZ113" s="215"/>
      <c r="BA113" s="215"/>
      <c r="BB113" s="215"/>
      <c r="BC113" s="215"/>
      <c r="BD113" s="215"/>
      <c r="BE113" s="219">
        <f>IF(O113="základní",K113,0)</f>
        <v>0</v>
      </c>
      <c r="BF113" s="219">
        <f>IF(O113="snížená",K113,0)</f>
        <v>0</v>
      </c>
      <c r="BG113" s="219">
        <f>IF(O113="zákl. přenesená",K113,0)</f>
        <v>0</v>
      </c>
      <c r="BH113" s="219">
        <f>IF(O113="sníž. přenesená",K113,0)</f>
        <v>0</v>
      </c>
      <c r="BI113" s="219">
        <f>IF(O113="nulová",K113,0)</f>
        <v>0</v>
      </c>
      <c r="BJ113" s="218" t="s">
        <v>87</v>
      </c>
      <c r="BK113" s="215"/>
      <c r="BL113" s="215"/>
      <c r="BM113" s="215"/>
    </row>
    <row r="114" s="2" customFormat="1" ht="18" customHeight="1">
      <c r="A114" s="42"/>
      <c r="B114" s="43"/>
      <c r="C114" s="44"/>
      <c r="D114" s="149" t="s">
        <v>132</v>
      </c>
      <c r="E114" s="142"/>
      <c r="F114" s="142"/>
      <c r="G114" s="44"/>
      <c r="H114" s="44"/>
      <c r="I114" s="44"/>
      <c r="J114" s="44"/>
      <c r="K114" s="143">
        <v>0</v>
      </c>
      <c r="L114" s="44"/>
      <c r="M114" s="214"/>
      <c r="N114" s="215"/>
      <c r="O114" s="216" t="s">
        <v>42</v>
      </c>
      <c r="P114" s="215"/>
      <c r="Q114" s="215"/>
      <c r="R114" s="215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8" t="s">
        <v>96</v>
      </c>
      <c r="AZ114" s="215"/>
      <c r="BA114" s="215"/>
      <c r="BB114" s="215"/>
      <c r="BC114" s="215"/>
      <c r="BD114" s="215"/>
      <c r="BE114" s="219">
        <f>IF(O114="základní",K114,0)</f>
        <v>0</v>
      </c>
      <c r="BF114" s="219">
        <f>IF(O114="snížená",K114,0)</f>
        <v>0</v>
      </c>
      <c r="BG114" s="219">
        <f>IF(O114="zákl. přenesená",K114,0)</f>
        <v>0</v>
      </c>
      <c r="BH114" s="219">
        <f>IF(O114="sníž. přenesená",K114,0)</f>
        <v>0</v>
      </c>
      <c r="BI114" s="219">
        <f>IF(O114="nulová",K114,0)</f>
        <v>0</v>
      </c>
      <c r="BJ114" s="218" t="s">
        <v>87</v>
      </c>
      <c r="BK114" s="215"/>
      <c r="BL114" s="215"/>
      <c r="BM114" s="215"/>
    </row>
    <row r="115" s="2" customFormat="1" ht="18" customHeight="1">
      <c r="A115" s="42"/>
      <c r="B115" s="43"/>
      <c r="C115" s="44"/>
      <c r="D115" s="142" t="s">
        <v>133</v>
      </c>
      <c r="E115" s="44"/>
      <c r="F115" s="44"/>
      <c r="G115" s="44"/>
      <c r="H115" s="44"/>
      <c r="I115" s="44"/>
      <c r="J115" s="44"/>
      <c r="K115" s="143">
        <f>ROUND(K30*T115,2)</f>
        <v>0</v>
      </c>
      <c r="L115" s="44"/>
      <c r="M115" s="214"/>
      <c r="N115" s="215"/>
      <c r="O115" s="216" t="s">
        <v>42</v>
      </c>
      <c r="P115" s="215"/>
      <c r="Q115" s="215"/>
      <c r="R115" s="215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15"/>
      <c r="AG115" s="215"/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8" t="s">
        <v>134</v>
      </c>
      <c r="AZ115" s="215"/>
      <c r="BA115" s="215"/>
      <c r="BB115" s="215"/>
      <c r="BC115" s="215"/>
      <c r="BD115" s="215"/>
      <c r="BE115" s="219">
        <f>IF(O115="základní",K115,0)</f>
        <v>0</v>
      </c>
      <c r="BF115" s="219">
        <f>IF(O115="snížená",K115,0)</f>
        <v>0</v>
      </c>
      <c r="BG115" s="219">
        <f>IF(O115="zákl. přenesená",K115,0)</f>
        <v>0</v>
      </c>
      <c r="BH115" s="219">
        <f>IF(O115="sníž. přenesená",K115,0)</f>
        <v>0</v>
      </c>
      <c r="BI115" s="219">
        <f>IF(O115="nulová",K115,0)</f>
        <v>0</v>
      </c>
      <c r="BJ115" s="218" t="s">
        <v>87</v>
      </c>
      <c r="BK115" s="215"/>
      <c r="BL115" s="215"/>
      <c r="BM115" s="215"/>
    </row>
    <row r="116" s="2" customFormat="1">
      <c r="A116" s="42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67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="2" customFormat="1" ht="29.28" customHeight="1">
      <c r="A117" s="42"/>
      <c r="B117" s="43"/>
      <c r="C117" s="153" t="s">
        <v>112</v>
      </c>
      <c r="D117" s="154"/>
      <c r="E117" s="154"/>
      <c r="F117" s="154"/>
      <c r="G117" s="154"/>
      <c r="H117" s="154"/>
      <c r="I117" s="154"/>
      <c r="J117" s="154"/>
      <c r="K117" s="155">
        <f>ROUND(K96+K109,2)</f>
        <v>0</v>
      </c>
      <c r="L117" s="154"/>
      <c r="M117" s="67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="2" customFormat="1" ht="6.96" customHeight="1">
      <c r="A118" s="42"/>
      <c r="B118" s="70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67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22" s="2" customFormat="1" ht="6.96" customHeight="1">
      <c r="A122" s="42"/>
      <c r="B122" s="72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67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="2" customFormat="1" ht="24.96" customHeight="1">
      <c r="A123" s="42"/>
      <c r="B123" s="43"/>
      <c r="C123" s="23" t="s">
        <v>135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67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="2" customFormat="1" ht="6.96" customHeight="1">
      <c r="A124" s="42"/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67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="2" customFormat="1" ht="12" customHeight="1">
      <c r="A125" s="42"/>
      <c r="B125" s="43"/>
      <c r="C125" s="32" t="s">
        <v>17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67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="2" customFormat="1" ht="16.5" customHeight="1">
      <c r="A126" s="42"/>
      <c r="B126" s="43"/>
      <c r="C126" s="44"/>
      <c r="D126" s="44"/>
      <c r="E126" s="196" t="str">
        <f>E7</f>
        <v>PD - Rekonstrukce tramvajových nástupišť Kunčičky - Kostel</v>
      </c>
      <c r="F126" s="32"/>
      <c r="G126" s="32"/>
      <c r="H126" s="32"/>
      <c r="I126" s="44"/>
      <c r="J126" s="44"/>
      <c r="K126" s="44"/>
      <c r="L126" s="44"/>
      <c r="M126" s="67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="2" customFormat="1" ht="12" customHeight="1">
      <c r="A127" s="42"/>
      <c r="B127" s="43"/>
      <c r="C127" s="32" t="s">
        <v>114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67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="2" customFormat="1" ht="16.5" customHeight="1">
      <c r="A128" s="42"/>
      <c r="B128" s="43"/>
      <c r="C128" s="44"/>
      <c r="D128" s="44"/>
      <c r="E128" s="80" t="str">
        <f>E9</f>
        <v>SO03 - Úprava chodníku</v>
      </c>
      <c r="F128" s="44"/>
      <c r="G128" s="44"/>
      <c r="H128" s="44"/>
      <c r="I128" s="44"/>
      <c r="J128" s="44"/>
      <c r="K128" s="44"/>
      <c r="L128" s="44"/>
      <c r="M128" s="67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  <row r="129" s="2" customFormat="1" ht="6.96" customHeight="1">
      <c r="A129" s="42"/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67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="2" customFormat="1" ht="12" customHeight="1">
      <c r="A130" s="42"/>
      <c r="B130" s="43"/>
      <c r="C130" s="32" t="s">
        <v>21</v>
      </c>
      <c r="D130" s="44"/>
      <c r="E130" s="44"/>
      <c r="F130" s="27" t="str">
        <f>F12</f>
        <v xml:space="preserve"> </v>
      </c>
      <c r="G130" s="44"/>
      <c r="H130" s="44"/>
      <c r="I130" s="32" t="s">
        <v>23</v>
      </c>
      <c r="J130" s="83" t="str">
        <f>IF(J12="","",J12)</f>
        <v>15. 4. 2024</v>
      </c>
      <c r="K130" s="44"/>
      <c r="L130" s="44"/>
      <c r="M130" s="67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="2" customFormat="1" ht="6.96" customHeight="1">
      <c r="A131" s="42"/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67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="2" customFormat="1" ht="15.15" customHeight="1">
      <c r="A132" s="42"/>
      <c r="B132" s="43"/>
      <c r="C132" s="32" t="s">
        <v>25</v>
      </c>
      <c r="D132" s="44"/>
      <c r="E132" s="44"/>
      <c r="F132" s="27" t="str">
        <f>E15</f>
        <v xml:space="preserve"> </v>
      </c>
      <c r="G132" s="44"/>
      <c r="H132" s="44"/>
      <c r="I132" s="32" t="s">
        <v>30</v>
      </c>
      <c r="J132" s="36" t="str">
        <f>E21</f>
        <v xml:space="preserve"> </v>
      </c>
      <c r="K132" s="44"/>
      <c r="L132" s="44"/>
      <c r="M132" s="67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="2" customFormat="1" ht="15.15" customHeight="1">
      <c r="A133" s="42"/>
      <c r="B133" s="43"/>
      <c r="C133" s="32" t="s">
        <v>28</v>
      </c>
      <c r="D133" s="44"/>
      <c r="E133" s="44"/>
      <c r="F133" s="27" t="str">
        <f>IF(E18="","",E18)</f>
        <v>Vyplň údaj</v>
      </c>
      <c r="G133" s="44"/>
      <c r="H133" s="44"/>
      <c r="I133" s="32" t="s">
        <v>31</v>
      </c>
      <c r="J133" s="36" t="str">
        <f>E24</f>
        <v xml:space="preserve"> </v>
      </c>
      <c r="K133" s="44"/>
      <c r="L133" s="44"/>
      <c r="M133" s="67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="2" customFormat="1" ht="10.32" customHeight="1">
      <c r="A134" s="42"/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67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="11" customFormat="1" ht="29.28" customHeight="1">
      <c r="A135" s="220"/>
      <c r="B135" s="221"/>
      <c r="C135" s="222" t="s">
        <v>136</v>
      </c>
      <c r="D135" s="223" t="s">
        <v>62</v>
      </c>
      <c r="E135" s="223" t="s">
        <v>58</v>
      </c>
      <c r="F135" s="223" t="s">
        <v>59</v>
      </c>
      <c r="G135" s="223" t="s">
        <v>137</v>
      </c>
      <c r="H135" s="223" t="s">
        <v>138</v>
      </c>
      <c r="I135" s="223" t="s">
        <v>139</v>
      </c>
      <c r="J135" s="223" t="s">
        <v>140</v>
      </c>
      <c r="K135" s="223" t="s">
        <v>121</v>
      </c>
      <c r="L135" s="224" t="s">
        <v>141</v>
      </c>
      <c r="M135" s="225"/>
      <c r="N135" s="104" t="s">
        <v>1</v>
      </c>
      <c r="O135" s="105" t="s">
        <v>41</v>
      </c>
      <c r="P135" s="105" t="s">
        <v>142</v>
      </c>
      <c r="Q135" s="105" t="s">
        <v>143</v>
      </c>
      <c r="R135" s="105" t="s">
        <v>144</v>
      </c>
      <c r="S135" s="105" t="s">
        <v>145</v>
      </c>
      <c r="T135" s="105" t="s">
        <v>146</v>
      </c>
      <c r="U135" s="105" t="s">
        <v>147</v>
      </c>
      <c r="V135" s="105" t="s">
        <v>148</v>
      </c>
      <c r="W135" s="105" t="s">
        <v>149</v>
      </c>
      <c r="X135" s="106" t="s">
        <v>150</v>
      </c>
      <c r="Y135" s="220"/>
      <c r="Z135" s="220"/>
      <c r="AA135" s="220"/>
      <c r="AB135" s="220"/>
      <c r="AC135" s="220"/>
      <c r="AD135" s="220"/>
      <c r="AE135" s="220"/>
    </row>
    <row r="136" s="2" customFormat="1" ht="22.8" customHeight="1">
      <c r="A136" s="42"/>
      <c r="B136" s="43"/>
      <c r="C136" s="111" t="s">
        <v>151</v>
      </c>
      <c r="D136" s="44"/>
      <c r="E136" s="44"/>
      <c r="F136" s="44"/>
      <c r="G136" s="44"/>
      <c r="H136" s="44"/>
      <c r="I136" s="44"/>
      <c r="J136" s="44"/>
      <c r="K136" s="226">
        <f>BK136</f>
        <v>0</v>
      </c>
      <c r="L136" s="44"/>
      <c r="M136" s="45"/>
      <c r="N136" s="107"/>
      <c r="O136" s="227"/>
      <c r="P136" s="108"/>
      <c r="Q136" s="228">
        <f>Q137+Q274+Q307</f>
        <v>0</v>
      </c>
      <c r="R136" s="228">
        <f>R137+R274+R307</f>
        <v>0</v>
      </c>
      <c r="S136" s="108"/>
      <c r="T136" s="229">
        <f>T137+T274+T307</f>
        <v>0</v>
      </c>
      <c r="U136" s="108"/>
      <c r="V136" s="229">
        <f>V137+V274+V307</f>
        <v>109.830354</v>
      </c>
      <c r="W136" s="108"/>
      <c r="X136" s="230">
        <f>X137+X274+X307</f>
        <v>215.10600000000002</v>
      </c>
      <c r="Y136" s="42"/>
      <c r="Z136" s="42"/>
      <c r="AA136" s="42"/>
      <c r="AB136" s="42"/>
      <c r="AC136" s="42"/>
      <c r="AD136" s="42"/>
      <c r="AE136" s="42"/>
      <c r="AT136" s="17" t="s">
        <v>78</v>
      </c>
      <c r="AU136" s="17" t="s">
        <v>123</v>
      </c>
      <c r="BK136" s="231">
        <f>BK137+BK274+BK307</f>
        <v>0</v>
      </c>
    </row>
    <row r="137" s="12" customFormat="1" ht="25.92" customHeight="1">
      <c r="A137" s="12"/>
      <c r="B137" s="232"/>
      <c r="C137" s="233"/>
      <c r="D137" s="234" t="s">
        <v>78</v>
      </c>
      <c r="E137" s="235" t="s">
        <v>152</v>
      </c>
      <c r="F137" s="235" t="s">
        <v>153</v>
      </c>
      <c r="G137" s="233"/>
      <c r="H137" s="233"/>
      <c r="I137" s="236"/>
      <c r="J137" s="236"/>
      <c r="K137" s="237">
        <f>BK137</f>
        <v>0</v>
      </c>
      <c r="L137" s="233"/>
      <c r="M137" s="238"/>
      <c r="N137" s="239"/>
      <c r="O137" s="240"/>
      <c r="P137" s="240"/>
      <c r="Q137" s="241">
        <f>Q138+Q169+Q192+Q234+Q270</f>
        <v>0</v>
      </c>
      <c r="R137" s="241">
        <f>R138+R169+R192+R234+R270</f>
        <v>0</v>
      </c>
      <c r="S137" s="240"/>
      <c r="T137" s="242">
        <f>T138+T169+T192+T234+T270</f>
        <v>0</v>
      </c>
      <c r="U137" s="240"/>
      <c r="V137" s="242">
        <f>V138+V169+V192+V234+V270</f>
        <v>101.746354</v>
      </c>
      <c r="W137" s="240"/>
      <c r="X137" s="243">
        <f>X138+X169+X192+X234+X270</f>
        <v>215.10600000000002</v>
      </c>
      <c r="Y137" s="12"/>
      <c r="Z137" s="12"/>
      <c r="AA137" s="12"/>
      <c r="AB137" s="12"/>
      <c r="AC137" s="12"/>
      <c r="AD137" s="12"/>
      <c r="AE137" s="12"/>
      <c r="AR137" s="244" t="s">
        <v>87</v>
      </c>
      <c r="AT137" s="245" t="s">
        <v>78</v>
      </c>
      <c r="AU137" s="245" t="s">
        <v>79</v>
      </c>
      <c r="AY137" s="244" t="s">
        <v>154</v>
      </c>
      <c r="BK137" s="246">
        <f>BK138+BK169+BK192+BK234+BK270</f>
        <v>0</v>
      </c>
    </row>
    <row r="138" s="12" customFormat="1" ht="22.8" customHeight="1">
      <c r="A138" s="12"/>
      <c r="B138" s="232"/>
      <c r="C138" s="233"/>
      <c r="D138" s="234" t="s">
        <v>78</v>
      </c>
      <c r="E138" s="247" t="s">
        <v>87</v>
      </c>
      <c r="F138" s="247" t="s">
        <v>190</v>
      </c>
      <c r="G138" s="233"/>
      <c r="H138" s="233"/>
      <c r="I138" s="236"/>
      <c r="J138" s="236"/>
      <c r="K138" s="248">
        <f>BK138</f>
        <v>0</v>
      </c>
      <c r="L138" s="233"/>
      <c r="M138" s="238"/>
      <c r="N138" s="239"/>
      <c r="O138" s="240"/>
      <c r="P138" s="240"/>
      <c r="Q138" s="241">
        <f>SUM(Q139:Q168)</f>
        <v>0</v>
      </c>
      <c r="R138" s="241">
        <f>SUM(R139:R168)</f>
        <v>0</v>
      </c>
      <c r="S138" s="240"/>
      <c r="T138" s="242">
        <f>SUM(T139:T168)</f>
        <v>0</v>
      </c>
      <c r="U138" s="240"/>
      <c r="V138" s="242">
        <f>SUM(V139:V168)</f>
        <v>0.00028000000000000003</v>
      </c>
      <c r="W138" s="240"/>
      <c r="X138" s="243">
        <f>SUM(X139:X168)</f>
        <v>214.77800000000002</v>
      </c>
      <c r="Y138" s="12"/>
      <c r="Z138" s="12"/>
      <c r="AA138" s="12"/>
      <c r="AB138" s="12"/>
      <c r="AC138" s="12"/>
      <c r="AD138" s="12"/>
      <c r="AE138" s="12"/>
      <c r="AR138" s="244" t="s">
        <v>87</v>
      </c>
      <c r="AT138" s="245" t="s">
        <v>78</v>
      </c>
      <c r="AU138" s="245" t="s">
        <v>87</v>
      </c>
      <c r="AY138" s="244" t="s">
        <v>154</v>
      </c>
      <c r="BK138" s="246">
        <f>SUM(BK139:BK168)</f>
        <v>0</v>
      </c>
    </row>
    <row r="139" s="2" customFormat="1" ht="24.15" customHeight="1">
      <c r="A139" s="42"/>
      <c r="B139" s="43"/>
      <c r="C139" s="249" t="s">
        <v>87</v>
      </c>
      <c r="D139" s="249" t="s">
        <v>157</v>
      </c>
      <c r="E139" s="250" t="s">
        <v>580</v>
      </c>
      <c r="F139" s="251" t="s">
        <v>581</v>
      </c>
      <c r="G139" s="252" t="s">
        <v>193</v>
      </c>
      <c r="H139" s="253">
        <v>120</v>
      </c>
      <c r="I139" s="254"/>
      <c r="J139" s="254"/>
      <c r="K139" s="255">
        <f>ROUND(P139*H139,2)</f>
        <v>0</v>
      </c>
      <c r="L139" s="251" t="s">
        <v>161</v>
      </c>
      <c r="M139" s="45"/>
      <c r="N139" s="256" t="s">
        <v>1</v>
      </c>
      <c r="O139" s="257" t="s">
        <v>42</v>
      </c>
      <c r="P139" s="258">
        <f>I139+J139</f>
        <v>0</v>
      </c>
      <c r="Q139" s="258">
        <f>ROUND(I139*H139,2)</f>
        <v>0</v>
      </c>
      <c r="R139" s="258">
        <f>ROUND(J139*H139,2)</f>
        <v>0</v>
      </c>
      <c r="S139" s="95"/>
      <c r="T139" s="259">
        <f>S139*H139</f>
        <v>0</v>
      </c>
      <c r="U139" s="259">
        <v>0</v>
      </c>
      <c r="V139" s="259">
        <f>U139*H139</f>
        <v>0</v>
      </c>
      <c r="W139" s="259">
        <v>0.26000000000000001</v>
      </c>
      <c r="X139" s="260">
        <f>W139*H139</f>
        <v>31.200000000000003</v>
      </c>
      <c r="Y139" s="42"/>
      <c r="Z139" s="42"/>
      <c r="AA139" s="42"/>
      <c r="AB139" s="42"/>
      <c r="AC139" s="42"/>
      <c r="AD139" s="42"/>
      <c r="AE139" s="42"/>
      <c r="AR139" s="261" t="s">
        <v>162</v>
      </c>
      <c r="AT139" s="261" t="s">
        <v>157</v>
      </c>
      <c r="AU139" s="261" t="s">
        <v>89</v>
      </c>
      <c r="AY139" s="17" t="s">
        <v>154</v>
      </c>
      <c r="BE139" s="148">
        <f>IF(O139="základní",K139,0)</f>
        <v>0</v>
      </c>
      <c r="BF139" s="148">
        <f>IF(O139="snížená",K139,0)</f>
        <v>0</v>
      </c>
      <c r="BG139" s="148">
        <f>IF(O139="zákl. přenesená",K139,0)</f>
        <v>0</v>
      </c>
      <c r="BH139" s="148">
        <f>IF(O139="sníž. přenesená",K139,0)</f>
        <v>0</v>
      </c>
      <c r="BI139" s="148">
        <f>IF(O139="nulová",K139,0)</f>
        <v>0</v>
      </c>
      <c r="BJ139" s="17" t="s">
        <v>87</v>
      </c>
      <c r="BK139" s="148">
        <f>ROUND(P139*H139,2)</f>
        <v>0</v>
      </c>
      <c r="BL139" s="17" t="s">
        <v>162</v>
      </c>
      <c r="BM139" s="261" t="s">
        <v>582</v>
      </c>
    </row>
    <row r="140" s="2" customFormat="1">
      <c r="A140" s="42"/>
      <c r="B140" s="43"/>
      <c r="C140" s="44"/>
      <c r="D140" s="262" t="s">
        <v>164</v>
      </c>
      <c r="E140" s="44"/>
      <c r="F140" s="263" t="s">
        <v>583</v>
      </c>
      <c r="G140" s="44"/>
      <c r="H140" s="44"/>
      <c r="I140" s="217"/>
      <c r="J140" s="217"/>
      <c r="K140" s="44"/>
      <c r="L140" s="44"/>
      <c r="M140" s="45"/>
      <c r="N140" s="264"/>
      <c r="O140" s="265"/>
      <c r="P140" s="95"/>
      <c r="Q140" s="95"/>
      <c r="R140" s="95"/>
      <c r="S140" s="95"/>
      <c r="T140" s="95"/>
      <c r="U140" s="95"/>
      <c r="V140" s="95"/>
      <c r="W140" s="95"/>
      <c r="X140" s="96"/>
      <c r="Y140" s="42"/>
      <c r="Z140" s="42"/>
      <c r="AA140" s="42"/>
      <c r="AB140" s="42"/>
      <c r="AC140" s="42"/>
      <c r="AD140" s="42"/>
      <c r="AE140" s="42"/>
      <c r="AT140" s="17" t="s">
        <v>164</v>
      </c>
      <c r="AU140" s="17" t="s">
        <v>89</v>
      </c>
    </row>
    <row r="141" s="2" customFormat="1">
      <c r="A141" s="42"/>
      <c r="B141" s="43"/>
      <c r="C141" s="44"/>
      <c r="D141" s="266" t="s">
        <v>166</v>
      </c>
      <c r="E141" s="44"/>
      <c r="F141" s="267" t="s">
        <v>584</v>
      </c>
      <c r="G141" s="44"/>
      <c r="H141" s="44"/>
      <c r="I141" s="217"/>
      <c r="J141" s="217"/>
      <c r="K141" s="44"/>
      <c r="L141" s="44"/>
      <c r="M141" s="45"/>
      <c r="N141" s="264"/>
      <c r="O141" s="265"/>
      <c r="P141" s="95"/>
      <c r="Q141" s="95"/>
      <c r="R141" s="95"/>
      <c r="S141" s="95"/>
      <c r="T141" s="95"/>
      <c r="U141" s="95"/>
      <c r="V141" s="95"/>
      <c r="W141" s="95"/>
      <c r="X141" s="96"/>
      <c r="Y141" s="42"/>
      <c r="Z141" s="42"/>
      <c r="AA141" s="42"/>
      <c r="AB141" s="42"/>
      <c r="AC141" s="42"/>
      <c r="AD141" s="42"/>
      <c r="AE141" s="42"/>
      <c r="AT141" s="17" t="s">
        <v>166</v>
      </c>
      <c r="AU141" s="17" t="s">
        <v>89</v>
      </c>
    </row>
    <row r="142" s="13" customFormat="1">
      <c r="A142" s="13"/>
      <c r="B142" s="278"/>
      <c r="C142" s="279"/>
      <c r="D142" s="262" t="s">
        <v>173</v>
      </c>
      <c r="E142" s="280" t="s">
        <v>1</v>
      </c>
      <c r="F142" s="281" t="s">
        <v>585</v>
      </c>
      <c r="G142" s="279"/>
      <c r="H142" s="282">
        <v>120</v>
      </c>
      <c r="I142" s="283"/>
      <c r="J142" s="283"/>
      <c r="K142" s="279"/>
      <c r="L142" s="279"/>
      <c r="M142" s="284"/>
      <c r="N142" s="285"/>
      <c r="O142" s="286"/>
      <c r="P142" s="286"/>
      <c r="Q142" s="286"/>
      <c r="R142" s="286"/>
      <c r="S142" s="286"/>
      <c r="T142" s="286"/>
      <c r="U142" s="286"/>
      <c r="V142" s="286"/>
      <c r="W142" s="286"/>
      <c r="X142" s="287"/>
      <c r="Y142" s="13"/>
      <c r="Z142" s="13"/>
      <c r="AA142" s="13"/>
      <c r="AB142" s="13"/>
      <c r="AC142" s="13"/>
      <c r="AD142" s="13"/>
      <c r="AE142" s="13"/>
      <c r="AT142" s="288" t="s">
        <v>173</v>
      </c>
      <c r="AU142" s="288" t="s">
        <v>89</v>
      </c>
      <c r="AV142" s="13" t="s">
        <v>89</v>
      </c>
      <c r="AW142" s="13" t="s">
        <v>5</v>
      </c>
      <c r="AX142" s="13" t="s">
        <v>87</v>
      </c>
      <c r="AY142" s="288" t="s">
        <v>154</v>
      </c>
    </row>
    <row r="143" s="2" customFormat="1" ht="33" customHeight="1">
      <c r="A143" s="42"/>
      <c r="B143" s="43"/>
      <c r="C143" s="249" t="s">
        <v>89</v>
      </c>
      <c r="D143" s="249" t="s">
        <v>157</v>
      </c>
      <c r="E143" s="250" t="s">
        <v>191</v>
      </c>
      <c r="F143" s="251" t="s">
        <v>192</v>
      </c>
      <c r="G143" s="252" t="s">
        <v>193</v>
      </c>
      <c r="H143" s="253">
        <v>242</v>
      </c>
      <c r="I143" s="254"/>
      <c r="J143" s="254"/>
      <c r="K143" s="255">
        <f>ROUND(P143*H143,2)</f>
        <v>0</v>
      </c>
      <c r="L143" s="251" t="s">
        <v>161</v>
      </c>
      <c r="M143" s="45"/>
      <c r="N143" s="256" t="s">
        <v>1</v>
      </c>
      <c r="O143" s="257" t="s">
        <v>42</v>
      </c>
      <c r="P143" s="258">
        <f>I143+J143</f>
        <v>0</v>
      </c>
      <c r="Q143" s="258">
        <f>ROUND(I143*H143,2)</f>
        <v>0</v>
      </c>
      <c r="R143" s="258">
        <f>ROUND(J143*H143,2)</f>
        <v>0</v>
      </c>
      <c r="S143" s="95"/>
      <c r="T143" s="259">
        <f>S143*H143</f>
        <v>0</v>
      </c>
      <c r="U143" s="259">
        <v>0</v>
      </c>
      <c r="V143" s="259">
        <f>U143*H143</f>
        <v>0</v>
      </c>
      <c r="W143" s="259">
        <v>0.44</v>
      </c>
      <c r="X143" s="260">
        <f>W143*H143</f>
        <v>106.48</v>
      </c>
      <c r="Y143" s="42"/>
      <c r="Z143" s="42"/>
      <c r="AA143" s="42"/>
      <c r="AB143" s="42"/>
      <c r="AC143" s="42"/>
      <c r="AD143" s="42"/>
      <c r="AE143" s="42"/>
      <c r="AR143" s="261" t="s">
        <v>162</v>
      </c>
      <c r="AT143" s="261" t="s">
        <v>157</v>
      </c>
      <c r="AU143" s="261" t="s">
        <v>89</v>
      </c>
      <c r="AY143" s="17" t="s">
        <v>154</v>
      </c>
      <c r="BE143" s="148">
        <f>IF(O143="základní",K143,0)</f>
        <v>0</v>
      </c>
      <c r="BF143" s="148">
        <f>IF(O143="snížená",K143,0)</f>
        <v>0</v>
      </c>
      <c r="BG143" s="148">
        <f>IF(O143="zákl. přenesená",K143,0)</f>
        <v>0</v>
      </c>
      <c r="BH143" s="148">
        <f>IF(O143="sníž. přenesená",K143,0)</f>
        <v>0</v>
      </c>
      <c r="BI143" s="148">
        <f>IF(O143="nulová",K143,0)</f>
        <v>0</v>
      </c>
      <c r="BJ143" s="17" t="s">
        <v>87</v>
      </c>
      <c r="BK143" s="148">
        <f>ROUND(P143*H143,2)</f>
        <v>0</v>
      </c>
      <c r="BL143" s="17" t="s">
        <v>162</v>
      </c>
      <c r="BM143" s="261" t="s">
        <v>586</v>
      </c>
    </row>
    <row r="144" s="2" customFormat="1">
      <c r="A144" s="42"/>
      <c r="B144" s="43"/>
      <c r="C144" s="44"/>
      <c r="D144" s="262" t="s">
        <v>164</v>
      </c>
      <c r="E144" s="44"/>
      <c r="F144" s="263" t="s">
        <v>195</v>
      </c>
      <c r="G144" s="44"/>
      <c r="H144" s="44"/>
      <c r="I144" s="217"/>
      <c r="J144" s="217"/>
      <c r="K144" s="44"/>
      <c r="L144" s="44"/>
      <c r="M144" s="45"/>
      <c r="N144" s="264"/>
      <c r="O144" s="265"/>
      <c r="P144" s="95"/>
      <c r="Q144" s="95"/>
      <c r="R144" s="95"/>
      <c r="S144" s="95"/>
      <c r="T144" s="95"/>
      <c r="U144" s="95"/>
      <c r="V144" s="95"/>
      <c r="W144" s="95"/>
      <c r="X144" s="96"/>
      <c r="Y144" s="42"/>
      <c r="Z144" s="42"/>
      <c r="AA144" s="42"/>
      <c r="AB144" s="42"/>
      <c r="AC144" s="42"/>
      <c r="AD144" s="42"/>
      <c r="AE144" s="42"/>
      <c r="AT144" s="17" t="s">
        <v>164</v>
      </c>
      <c r="AU144" s="17" t="s">
        <v>89</v>
      </c>
    </row>
    <row r="145" s="2" customFormat="1">
      <c r="A145" s="42"/>
      <c r="B145" s="43"/>
      <c r="C145" s="44"/>
      <c r="D145" s="266" t="s">
        <v>166</v>
      </c>
      <c r="E145" s="44"/>
      <c r="F145" s="267" t="s">
        <v>196</v>
      </c>
      <c r="G145" s="44"/>
      <c r="H145" s="44"/>
      <c r="I145" s="217"/>
      <c r="J145" s="217"/>
      <c r="K145" s="44"/>
      <c r="L145" s="44"/>
      <c r="M145" s="45"/>
      <c r="N145" s="264"/>
      <c r="O145" s="265"/>
      <c r="P145" s="95"/>
      <c r="Q145" s="95"/>
      <c r="R145" s="95"/>
      <c r="S145" s="95"/>
      <c r="T145" s="95"/>
      <c r="U145" s="95"/>
      <c r="V145" s="95"/>
      <c r="W145" s="95"/>
      <c r="X145" s="96"/>
      <c r="Y145" s="42"/>
      <c r="Z145" s="42"/>
      <c r="AA145" s="42"/>
      <c r="AB145" s="42"/>
      <c r="AC145" s="42"/>
      <c r="AD145" s="42"/>
      <c r="AE145" s="42"/>
      <c r="AT145" s="17" t="s">
        <v>166</v>
      </c>
      <c r="AU145" s="17" t="s">
        <v>89</v>
      </c>
    </row>
    <row r="146" s="13" customFormat="1">
      <c r="A146" s="13"/>
      <c r="B146" s="278"/>
      <c r="C146" s="279"/>
      <c r="D146" s="262" t="s">
        <v>173</v>
      </c>
      <c r="E146" s="280" t="s">
        <v>1</v>
      </c>
      <c r="F146" s="281" t="s">
        <v>587</v>
      </c>
      <c r="G146" s="279"/>
      <c r="H146" s="282">
        <v>242</v>
      </c>
      <c r="I146" s="283"/>
      <c r="J146" s="283"/>
      <c r="K146" s="279"/>
      <c r="L146" s="279"/>
      <c r="M146" s="284"/>
      <c r="N146" s="285"/>
      <c r="O146" s="286"/>
      <c r="P146" s="286"/>
      <c r="Q146" s="286"/>
      <c r="R146" s="286"/>
      <c r="S146" s="286"/>
      <c r="T146" s="286"/>
      <c r="U146" s="286"/>
      <c r="V146" s="286"/>
      <c r="W146" s="286"/>
      <c r="X146" s="287"/>
      <c r="Y146" s="13"/>
      <c r="Z146" s="13"/>
      <c r="AA146" s="13"/>
      <c r="AB146" s="13"/>
      <c r="AC146" s="13"/>
      <c r="AD146" s="13"/>
      <c r="AE146" s="13"/>
      <c r="AT146" s="288" t="s">
        <v>173</v>
      </c>
      <c r="AU146" s="288" t="s">
        <v>89</v>
      </c>
      <c r="AV146" s="13" t="s">
        <v>89</v>
      </c>
      <c r="AW146" s="13" t="s">
        <v>5</v>
      </c>
      <c r="AX146" s="13" t="s">
        <v>87</v>
      </c>
      <c r="AY146" s="288" t="s">
        <v>154</v>
      </c>
    </row>
    <row r="147" s="2" customFormat="1" ht="24.15" customHeight="1">
      <c r="A147" s="42"/>
      <c r="B147" s="43"/>
      <c r="C147" s="249" t="s">
        <v>177</v>
      </c>
      <c r="D147" s="249" t="s">
        <v>157</v>
      </c>
      <c r="E147" s="250" t="s">
        <v>588</v>
      </c>
      <c r="F147" s="251" t="s">
        <v>589</v>
      </c>
      <c r="G147" s="252" t="s">
        <v>193</v>
      </c>
      <c r="H147" s="253">
        <v>103</v>
      </c>
      <c r="I147" s="254"/>
      <c r="J147" s="254"/>
      <c r="K147" s="255">
        <f>ROUND(P147*H147,2)</f>
        <v>0</v>
      </c>
      <c r="L147" s="251" t="s">
        <v>161</v>
      </c>
      <c r="M147" s="45"/>
      <c r="N147" s="256" t="s">
        <v>1</v>
      </c>
      <c r="O147" s="257" t="s">
        <v>42</v>
      </c>
      <c r="P147" s="258">
        <f>I147+J147</f>
        <v>0</v>
      </c>
      <c r="Q147" s="258">
        <f>ROUND(I147*H147,2)</f>
        <v>0</v>
      </c>
      <c r="R147" s="258">
        <f>ROUND(J147*H147,2)</f>
        <v>0</v>
      </c>
      <c r="S147" s="95"/>
      <c r="T147" s="259">
        <f>S147*H147</f>
        <v>0</v>
      </c>
      <c r="U147" s="259">
        <v>0</v>
      </c>
      <c r="V147" s="259">
        <f>U147*H147</f>
        <v>0</v>
      </c>
      <c r="W147" s="259">
        <v>0.316</v>
      </c>
      <c r="X147" s="260">
        <f>W147*H147</f>
        <v>32.548000000000002</v>
      </c>
      <c r="Y147" s="42"/>
      <c r="Z147" s="42"/>
      <c r="AA147" s="42"/>
      <c r="AB147" s="42"/>
      <c r="AC147" s="42"/>
      <c r="AD147" s="42"/>
      <c r="AE147" s="42"/>
      <c r="AR147" s="261" t="s">
        <v>162</v>
      </c>
      <c r="AT147" s="261" t="s">
        <v>157</v>
      </c>
      <c r="AU147" s="261" t="s">
        <v>89</v>
      </c>
      <c r="AY147" s="17" t="s">
        <v>154</v>
      </c>
      <c r="BE147" s="148">
        <f>IF(O147="základní",K147,0)</f>
        <v>0</v>
      </c>
      <c r="BF147" s="148">
        <f>IF(O147="snížená",K147,0)</f>
        <v>0</v>
      </c>
      <c r="BG147" s="148">
        <f>IF(O147="zákl. přenesená",K147,0)</f>
        <v>0</v>
      </c>
      <c r="BH147" s="148">
        <f>IF(O147="sníž. přenesená",K147,0)</f>
        <v>0</v>
      </c>
      <c r="BI147" s="148">
        <f>IF(O147="nulová",K147,0)</f>
        <v>0</v>
      </c>
      <c r="BJ147" s="17" t="s">
        <v>87</v>
      </c>
      <c r="BK147" s="148">
        <f>ROUND(P147*H147,2)</f>
        <v>0</v>
      </c>
      <c r="BL147" s="17" t="s">
        <v>162</v>
      </c>
      <c r="BM147" s="261" t="s">
        <v>590</v>
      </c>
    </row>
    <row r="148" s="2" customFormat="1">
      <c r="A148" s="42"/>
      <c r="B148" s="43"/>
      <c r="C148" s="44"/>
      <c r="D148" s="262" t="s">
        <v>164</v>
      </c>
      <c r="E148" s="44"/>
      <c r="F148" s="263" t="s">
        <v>591</v>
      </c>
      <c r="G148" s="44"/>
      <c r="H148" s="44"/>
      <c r="I148" s="217"/>
      <c r="J148" s="217"/>
      <c r="K148" s="44"/>
      <c r="L148" s="44"/>
      <c r="M148" s="45"/>
      <c r="N148" s="264"/>
      <c r="O148" s="265"/>
      <c r="P148" s="95"/>
      <c r="Q148" s="95"/>
      <c r="R148" s="95"/>
      <c r="S148" s="95"/>
      <c r="T148" s="95"/>
      <c r="U148" s="95"/>
      <c r="V148" s="95"/>
      <c r="W148" s="95"/>
      <c r="X148" s="96"/>
      <c r="Y148" s="42"/>
      <c r="Z148" s="42"/>
      <c r="AA148" s="42"/>
      <c r="AB148" s="42"/>
      <c r="AC148" s="42"/>
      <c r="AD148" s="42"/>
      <c r="AE148" s="42"/>
      <c r="AT148" s="17" t="s">
        <v>164</v>
      </c>
      <c r="AU148" s="17" t="s">
        <v>89</v>
      </c>
    </row>
    <row r="149" s="2" customFormat="1">
      <c r="A149" s="42"/>
      <c r="B149" s="43"/>
      <c r="C149" s="44"/>
      <c r="D149" s="266" t="s">
        <v>166</v>
      </c>
      <c r="E149" s="44"/>
      <c r="F149" s="267" t="s">
        <v>592</v>
      </c>
      <c r="G149" s="44"/>
      <c r="H149" s="44"/>
      <c r="I149" s="217"/>
      <c r="J149" s="217"/>
      <c r="K149" s="44"/>
      <c r="L149" s="44"/>
      <c r="M149" s="45"/>
      <c r="N149" s="264"/>
      <c r="O149" s="265"/>
      <c r="P149" s="95"/>
      <c r="Q149" s="95"/>
      <c r="R149" s="95"/>
      <c r="S149" s="95"/>
      <c r="T149" s="95"/>
      <c r="U149" s="95"/>
      <c r="V149" s="95"/>
      <c r="W149" s="95"/>
      <c r="X149" s="96"/>
      <c r="Y149" s="42"/>
      <c r="Z149" s="42"/>
      <c r="AA149" s="42"/>
      <c r="AB149" s="42"/>
      <c r="AC149" s="42"/>
      <c r="AD149" s="42"/>
      <c r="AE149" s="42"/>
      <c r="AT149" s="17" t="s">
        <v>166</v>
      </c>
      <c r="AU149" s="17" t="s">
        <v>89</v>
      </c>
    </row>
    <row r="150" s="13" customFormat="1">
      <c r="A150" s="13"/>
      <c r="B150" s="278"/>
      <c r="C150" s="279"/>
      <c r="D150" s="262" t="s">
        <v>173</v>
      </c>
      <c r="E150" s="280" t="s">
        <v>1</v>
      </c>
      <c r="F150" s="281" t="s">
        <v>593</v>
      </c>
      <c r="G150" s="279"/>
      <c r="H150" s="282">
        <v>103</v>
      </c>
      <c r="I150" s="283"/>
      <c r="J150" s="283"/>
      <c r="K150" s="279"/>
      <c r="L150" s="279"/>
      <c r="M150" s="284"/>
      <c r="N150" s="285"/>
      <c r="O150" s="286"/>
      <c r="P150" s="286"/>
      <c r="Q150" s="286"/>
      <c r="R150" s="286"/>
      <c r="S150" s="286"/>
      <c r="T150" s="286"/>
      <c r="U150" s="286"/>
      <c r="V150" s="286"/>
      <c r="W150" s="286"/>
      <c r="X150" s="287"/>
      <c r="Y150" s="13"/>
      <c r="Z150" s="13"/>
      <c r="AA150" s="13"/>
      <c r="AB150" s="13"/>
      <c r="AC150" s="13"/>
      <c r="AD150" s="13"/>
      <c r="AE150" s="13"/>
      <c r="AT150" s="288" t="s">
        <v>173</v>
      </c>
      <c r="AU150" s="288" t="s">
        <v>89</v>
      </c>
      <c r="AV150" s="13" t="s">
        <v>89</v>
      </c>
      <c r="AW150" s="13" t="s">
        <v>5</v>
      </c>
      <c r="AX150" s="13" t="s">
        <v>87</v>
      </c>
      <c r="AY150" s="288" t="s">
        <v>154</v>
      </c>
    </row>
    <row r="151" s="2" customFormat="1" ht="24.15" customHeight="1">
      <c r="A151" s="42"/>
      <c r="B151" s="43"/>
      <c r="C151" s="249" t="s">
        <v>162</v>
      </c>
      <c r="D151" s="249" t="s">
        <v>157</v>
      </c>
      <c r="E151" s="250" t="s">
        <v>594</v>
      </c>
      <c r="F151" s="251" t="s">
        <v>595</v>
      </c>
      <c r="G151" s="252" t="s">
        <v>160</v>
      </c>
      <c r="H151" s="253">
        <v>90</v>
      </c>
      <c r="I151" s="254"/>
      <c r="J151" s="254"/>
      <c r="K151" s="255">
        <f>ROUND(P151*H151,2)</f>
        <v>0</v>
      </c>
      <c r="L151" s="251" t="s">
        <v>161</v>
      </c>
      <c r="M151" s="45"/>
      <c r="N151" s="256" t="s">
        <v>1</v>
      </c>
      <c r="O151" s="257" t="s">
        <v>42</v>
      </c>
      <c r="P151" s="258">
        <f>I151+J151</f>
        <v>0</v>
      </c>
      <c r="Q151" s="258">
        <f>ROUND(I151*H151,2)</f>
        <v>0</v>
      </c>
      <c r="R151" s="258">
        <f>ROUND(J151*H151,2)</f>
        <v>0</v>
      </c>
      <c r="S151" s="95"/>
      <c r="T151" s="259">
        <f>S151*H151</f>
        <v>0</v>
      </c>
      <c r="U151" s="259">
        <v>0</v>
      </c>
      <c r="V151" s="259">
        <f>U151*H151</f>
        <v>0</v>
      </c>
      <c r="W151" s="259">
        <v>0.28999999999999998</v>
      </c>
      <c r="X151" s="260">
        <f>W151*H151</f>
        <v>26.099999999999998</v>
      </c>
      <c r="Y151" s="42"/>
      <c r="Z151" s="42"/>
      <c r="AA151" s="42"/>
      <c r="AB151" s="42"/>
      <c r="AC151" s="42"/>
      <c r="AD151" s="42"/>
      <c r="AE151" s="42"/>
      <c r="AR151" s="261" t="s">
        <v>162</v>
      </c>
      <c r="AT151" s="261" t="s">
        <v>157</v>
      </c>
      <c r="AU151" s="261" t="s">
        <v>89</v>
      </c>
      <c r="AY151" s="17" t="s">
        <v>154</v>
      </c>
      <c r="BE151" s="148">
        <f>IF(O151="základní",K151,0)</f>
        <v>0</v>
      </c>
      <c r="BF151" s="148">
        <f>IF(O151="snížená",K151,0)</f>
        <v>0</v>
      </c>
      <c r="BG151" s="148">
        <f>IF(O151="zákl. přenesená",K151,0)</f>
        <v>0</v>
      </c>
      <c r="BH151" s="148">
        <f>IF(O151="sníž. přenesená",K151,0)</f>
        <v>0</v>
      </c>
      <c r="BI151" s="148">
        <f>IF(O151="nulová",K151,0)</f>
        <v>0</v>
      </c>
      <c r="BJ151" s="17" t="s">
        <v>87</v>
      </c>
      <c r="BK151" s="148">
        <f>ROUND(P151*H151,2)</f>
        <v>0</v>
      </c>
      <c r="BL151" s="17" t="s">
        <v>162</v>
      </c>
      <c r="BM151" s="261" t="s">
        <v>596</v>
      </c>
    </row>
    <row r="152" s="2" customFormat="1">
      <c r="A152" s="42"/>
      <c r="B152" s="43"/>
      <c r="C152" s="44"/>
      <c r="D152" s="262" t="s">
        <v>164</v>
      </c>
      <c r="E152" s="44"/>
      <c r="F152" s="263" t="s">
        <v>597</v>
      </c>
      <c r="G152" s="44"/>
      <c r="H152" s="44"/>
      <c r="I152" s="217"/>
      <c r="J152" s="217"/>
      <c r="K152" s="44"/>
      <c r="L152" s="44"/>
      <c r="M152" s="45"/>
      <c r="N152" s="264"/>
      <c r="O152" s="265"/>
      <c r="P152" s="95"/>
      <c r="Q152" s="95"/>
      <c r="R152" s="95"/>
      <c r="S152" s="95"/>
      <c r="T152" s="95"/>
      <c r="U152" s="95"/>
      <c r="V152" s="95"/>
      <c r="W152" s="95"/>
      <c r="X152" s="96"/>
      <c r="Y152" s="42"/>
      <c r="Z152" s="42"/>
      <c r="AA152" s="42"/>
      <c r="AB152" s="42"/>
      <c r="AC152" s="42"/>
      <c r="AD152" s="42"/>
      <c r="AE152" s="42"/>
      <c r="AT152" s="17" t="s">
        <v>164</v>
      </c>
      <c r="AU152" s="17" t="s">
        <v>89</v>
      </c>
    </row>
    <row r="153" s="2" customFormat="1">
      <c r="A153" s="42"/>
      <c r="B153" s="43"/>
      <c r="C153" s="44"/>
      <c r="D153" s="266" t="s">
        <v>166</v>
      </c>
      <c r="E153" s="44"/>
      <c r="F153" s="267" t="s">
        <v>598</v>
      </c>
      <c r="G153" s="44"/>
      <c r="H153" s="44"/>
      <c r="I153" s="217"/>
      <c r="J153" s="217"/>
      <c r="K153" s="44"/>
      <c r="L153" s="44"/>
      <c r="M153" s="45"/>
      <c r="N153" s="264"/>
      <c r="O153" s="265"/>
      <c r="P153" s="95"/>
      <c r="Q153" s="95"/>
      <c r="R153" s="95"/>
      <c r="S153" s="95"/>
      <c r="T153" s="95"/>
      <c r="U153" s="95"/>
      <c r="V153" s="95"/>
      <c r="W153" s="95"/>
      <c r="X153" s="96"/>
      <c r="Y153" s="42"/>
      <c r="Z153" s="42"/>
      <c r="AA153" s="42"/>
      <c r="AB153" s="42"/>
      <c r="AC153" s="42"/>
      <c r="AD153" s="42"/>
      <c r="AE153" s="42"/>
      <c r="AT153" s="17" t="s">
        <v>166</v>
      </c>
      <c r="AU153" s="17" t="s">
        <v>89</v>
      </c>
    </row>
    <row r="154" s="13" customFormat="1">
      <c r="A154" s="13"/>
      <c r="B154" s="278"/>
      <c r="C154" s="279"/>
      <c r="D154" s="262" t="s">
        <v>173</v>
      </c>
      <c r="E154" s="280" t="s">
        <v>1</v>
      </c>
      <c r="F154" s="281" t="s">
        <v>599</v>
      </c>
      <c r="G154" s="279"/>
      <c r="H154" s="282">
        <v>90</v>
      </c>
      <c r="I154" s="283"/>
      <c r="J154" s="283"/>
      <c r="K154" s="279"/>
      <c r="L154" s="279"/>
      <c r="M154" s="284"/>
      <c r="N154" s="285"/>
      <c r="O154" s="286"/>
      <c r="P154" s="286"/>
      <c r="Q154" s="286"/>
      <c r="R154" s="286"/>
      <c r="S154" s="286"/>
      <c r="T154" s="286"/>
      <c r="U154" s="286"/>
      <c r="V154" s="286"/>
      <c r="W154" s="286"/>
      <c r="X154" s="287"/>
      <c r="Y154" s="13"/>
      <c r="Z154" s="13"/>
      <c r="AA154" s="13"/>
      <c r="AB154" s="13"/>
      <c r="AC154" s="13"/>
      <c r="AD154" s="13"/>
      <c r="AE154" s="13"/>
      <c r="AT154" s="288" t="s">
        <v>173</v>
      </c>
      <c r="AU154" s="288" t="s">
        <v>89</v>
      </c>
      <c r="AV154" s="13" t="s">
        <v>89</v>
      </c>
      <c r="AW154" s="13" t="s">
        <v>5</v>
      </c>
      <c r="AX154" s="13" t="s">
        <v>87</v>
      </c>
      <c r="AY154" s="288" t="s">
        <v>154</v>
      </c>
    </row>
    <row r="155" s="2" customFormat="1" ht="24.15" customHeight="1">
      <c r="A155" s="42"/>
      <c r="B155" s="43"/>
      <c r="C155" s="249" t="s">
        <v>220</v>
      </c>
      <c r="D155" s="249" t="s">
        <v>157</v>
      </c>
      <c r="E155" s="250" t="s">
        <v>600</v>
      </c>
      <c r="F155" s="251" t="s">
        <v>601</v>
      </c>
      <c r="G155" s="252" t="s">
        <v>160</v>
      </c>
      <c r="H155" s="253">
        <v>90</v>
      </c>
      <c r="I155" s="254"/>
      <c r="J155" s="254"/>
      <c r="K155" s="255">
        <f>ROUND(P155*H155,2)</f>
        <v>0</v>
      </c>
      <c r="L155" s="251" t="s">
        <v>161</v>
      </c>
      <c r="M155" s="45"/>
      <c r="N155" s="256" t="s">
        <v>1</v>
      </c>
      <c r="O155" s="257" t="s">
        <v>42</v>
      </c>
      <c r="P155" s="258">
        <f>I155+J155</f>
        <v>0</v>
      </c>
      <c r="Q155" s="258">
        <f>ROUND(I155*H155,2)</f>
        <v>0</v>
      </c>
      <c r="R155" s="258">
        <f>ROUND(J155*H155,2)</f>
        <v>0</v>
      </c>
      <c r="S155" s="95"/>
      <c r="T155" s="259">
        <f>S155*H155</f>
        <v>0</v>
      </c>
      <c r="U155" s="259">
        <v>0</v>
      </c>
      <c r="V155" s="259">
        <f>U155*H155</f>
        <v>0</v>
      </c>
      <c r="W155" s="259">
        <v>0.20499999999999999</v>
      </c>
      <c r="X155" s="260">
        <f>W155*H155</f>
        <v>18.449999999999999</v>
      </c>
      <c r="Y155" s="42"/>
      <c r="Z155" s="42"/>
      <c r="AA155" s="42"/>
      <c r="AB155" s="42"/>
      <c r="AC155" s="42"/>
      <c r="AD155" s="42"/>
      <c r="AE155" s="42"/>
      <c r="AR155" s="261" t="s">
        <v>162</v>
      </c>
      <c r="AT155" s="261" t="s">
        <v>157</v>
      </c>
      <c r="AU155" s="261" t="s">
        <v>89</v>
      </c>
      <c r="AY155" s="17" t="s">
        <v>154</v>
      </c>
      <c r="BE155" s="148">
        <f>IF(O155="základní",K155,0)</f>
        <v>0</v>
      </c>
      <c r="BF155" s="148">
        <f>IF(O155="snížená",K155,0)</f>
        <v>0</v>
      </c>
      <c r="BG155" s="148">
        <f>IF(O155="zákl. přenesená",K155,0)</f>
        <v>0</v>
      </c>
      <c r="BH155" s="148">
        <f>IF(O155="sníž. přenesená",K155,0)</f>
        <v>0</v>
      </c>
      <c r="BI155" s="148">
        <f>IF(O155="nulová",K155,0)</f>
        <v>0</v>
      </c>
      <c r="BJ155" s="17" t="s">
        <v>87</v>
      </c>
      <c r="BK155" s="148">
        <f>ROUND(P155*H155,2)</f>
        <v>0</v>
      </c>
      <c r="BL155" s="17" t="s">
        <v>162</v>
      </c>
      <c r="BM155" s="261" t="s">
        <v>602</v>
      </c>
    </row>
    <row r="156" s="2" customFormat="1">
      <c r="A156" s="42"/>
      <c r="B156" s="43"/>
      <c r="C156" s="44"/>
      <c r="D156" s="262" t="s">
        <v>164</v>
      </c>
      <c r="E156" s="44"/>
      <c r="F156" s="263" t="s">
        <v>603</v>
      </c>
      <c r="G156" s="44"/>
      <c r="H156" s="44"/>
      <c r="I156" s="217"/>
      <c r="J156" s="217"/>
      <c r="K156" s="44"/>
      <c r="L156" s="44"/>
      <c r="M156" s="45"/>
      <c r="N156" s="264"/>
      <c r="O156" s="265"/>
      <c r="P156" s="95"/>
      <c r="Q156" s="95"/>
      <c r="R156" s="95"/>
      <c r="S156" s="95"/>
      <c r="T156" s="95"/>
      <c r="U156" s="95"/>
      <c r="V156" s="95"/>
      <c r="W156" s="95"/>
      <c r="X156" s="96"/>
      <c r="Y156" s="42"/>
      <c r="Z156" s="42"/>
      <c r="AA156" s="42"/>
      <c r="AB156" s="42"/>
      <c r="AC156" s="42"/>
      <c r="AD156" s="42"/>
      <c r="AE156" s="42"/>
      <c r="AT156" s="17" t="s">
        <v>164</v>
      </c>
      <c r="AU156" s="17" t="s">
        <v>89</v>
      </c>
    </row>
    <row r="157" s="2" customFormat="1">
      <c r="A157" s="42"/>
      <c r="B157" s="43"/>
      <c r="C157" s="44"/>
      <c r="D157" s="266" t="s">
        <v>166</v>
      </c>
      <c r="E157" s="44"/>
      <c r="F157" s="267" t="s">
        <v>604</v>
      </c>
      <c r="G157" s="44"/>
      <c r="H157" s="44"/>
      <c r="I157" s="217"/>
      <c r="J157" s="217"/>
      <c r="K157" s="44"/>
      <c r="L157" s="44"/>
      <c r="M157" s="45"/>
      <c r="N157" s="264"/>
      <c r="O157" s="265"/>
      <c r="P157" s="95"/>
      <c r="Q157" s="95"/>
      <c r="R157" s="95"/>
      <c r="S157" s="95"/>
      <c r="T157" s="95"/>
      <c r="U157" s="95"/>
      <c r="V157" s="95"/>
      <c r="W157" s="95"/>
      <c r="X157" s="96"/>
      <c r="Y157" s="42"/>
      <c r="Z157" s="42"/>
      <c r="AA157" s="42"/>
      <c r="AB157" s="42"/>
      <c r="AC157" s="42"/>
      <c r="AD157" s="42"/>
      <c r="AE157" s="42"/>
      <c r="AT157" s="17" t="s">
        <v>166</v>
      </c>
      <c r="AU157" s="17" t="s">
        <v>89</v>
      </c>
    </row>
    <row r="158" s="13" customFormat="1">
      <c r="A158" s="13"/>
      <c r="B158" s="278"/>
      <c r="C158" s="279"/>
      <c r="D158" s="262" t="s">
        <v>173</v>
      </c>
      <c r="E158" s="280" t="s">
        <v>1</v>
      </c>
      <c r="F158" s="281" t="s">
        <v>599</v>
      </c>
      <c r="G158" s="279"/>
      <c r="H158" s="282">
        <v>90</v>
      </c>
      <c r="I158" s="283"/>
      <c r="J158" s="283"/>
      <c r="K158" s="279"/>
      <c r="L158" s="279"/>
      <c r="M158" s="284"/>
      <c r="N158" s="285"/>
      <c r="O158" s="286"/>
      <c r="P158" s="286"/>
      <c r="Q158" s="286"/>
      <c r="R158" s="286"/>
      <c r="S158" s="286"/>
      <c r="T158" s="286"/>
      <c r="U158" s="286"/>
      <c r="V158" s="286"/>
      <c r="W158" s="286"/>
      <c r="X158" s="287"/>
      <c r="Y158" s="13"/>
      <c r="Z158" s="13"/>
      <c r="AA158" s="13"/>
      <c r="AB158" s="13"/>
      <c r="AC158" s="13"/>
      <c r="AD158" s="13"/>
      <c r="AE158" s="13"/>
      <c r="AT158" s="288" t="s">
        <v>173</v>
      </c>
      <c r="AU158" s="288" t="s">
        <v>89</v>
      </c>
      <c r="AV158" s="13" t="s">
        <v>89</v>
      </c>
      <c r="AW158" s="13" t="s">
        <v>5</v>
      </c>
      <c r="AX158" s="13" t="s">
        <v>87</v>
      </c>
      <c r="AY158" s="288" t="s">
        <v>154</v>
      </c>
    </row>
    <row r="159" s="2" customFormat="1" ht="33" customHeight="1">
      <c r="A159" s="42"/>
      <c r="B159" s="43"/>
      <c r="C159" s="249" t="s">
        <v>230</v>
      </c>
      <c r="D159" s="249" t="s">
        <v>157</v>
      </c>
      <c r="E159" s="250" t="s">
        <v>605</v>
      </c>
      <c r="F159" s="251" t="s">
        <v>606</v>
      </c>
      <c r="G159" s="252" t="s">
        <v>240</v>
      </c>
      <c r="H159" s="253">
        <v>2.1000000000000001</v>
      </c>
      <c r="I159" s="254"/>
      <c r="J159" s="254"/>
      <c r="K159" s="255">
        <f>ROUND(P159*H159,2)</f>
        <v>0</v>
      </c>
      <c r="L159" s="251" t="s">
        <v>161</v>
      </c>
      <c r="M159" s="45"/>
      <c r="N159" s="256" t="s">
        <v>1</v>
      </c>
      <c r="O159" s="257" t="s">
        <v>42</v>
      </c>
      <c r="P159" s="258">
        <f>I159+J159</f>
        <v>0</v>
      </c>
      <c r="Q159" s="258">
        <f>ROUND(I159*H159,2)</f>
        <v>0</v>
      </c>
      <c r="R159" s="258">
        <f>ROUND(J159*H159,2)</f>
        <v>0</v>
      </c>
      <c r="S159" s="95"/>
      <c r="T159" s="259">
        <f>S159*H159</f>
        <v>0</v>
      </c>
      <c r="U159" s="259">
        <v>0</v>
      </c>
      <c r="V159" s="259">
        <f>U159*H159</f>
        <v>0</v>
      </c>
      <c r="W159" s="259">
        <v>0</v>
      </c>
      <c r="X159" s="260">
        <f>W159*H159</f>
        <v>0</v>
      </c>
      <c r="Y159" s="42"/>
      <c r="Z159" s="42"/>
      <c r="AA159" s="42"/>
      <c r="AB159" s="42"/>
      <c r="AC159" s="42"/>
      <c r="AD159" s="42"/>
      <c r="AE159" s="42"/>
      <c r="AR159" s="261" t="s">
        <v>162</v>
      </c>
      <c r="AT159" s="261" t="s">
        <v>157</v>
      </c>
      <c r="AU159" s="261" t="s">
        <v>89</v>
      </c>
      <c r="AY159" s="17" t="s">
        <v>154</v>
      </c>
      <c r="BE159" s="148">
        <f>IF(O159="základní",K159,0)</f>
        <v>0</v>
      </c>
      <c r="BF159" s="148">
        <f>IF(O159="snížená",K159,0)</f>
        <v>0</v>
      </c>
      <c r="BG159" s="148">
        <f>IF(O159="zákl. přenesená",K159,0)</f>
        <v>0</v>
      </c>
      <c r="BH159" s="148">
        <f>IF(O159="sníž. přenesená",K159,0)</f>
        <v>0</v>
      </c>
      <c r="BI159" s="148">
        <f>IF(O159="nulová",K159,0)</f>
        <v>0</v>
      </c>
      <c r="BJ159" s="17" t="s">
        <v>87</v>
      </c>
      <c r="BK159" s="148">
        <f>ROUND(P159*H159,2)</f>
        <v>0</v>
      </c>
      <c r="BL159" s="17" t="s">
        <v>162</v>
      </c>
      <c r="BM159" s="261" t="s">
        <v>607</v>
      </c>
    </row>
    <row r="160" s="2" customFormat="1">
      <c r="A160" s="42"/>
      <c r="B160" s="43"/>
      <c r="C160" s="44"/>
      <c r="D160" s="262" t="s">
        <v>164</v>
      </c>
      <c r="E160" s="44"/>
      <c r="F160" s="263" t="s">
        <v>608</v>
      </c>
      <c r="G160" s="44"/>
      <c r="H160" s="44"/>
      <c r="I160" s="217"/>
      <c r="J160" s="217"/>
      <c r="K160" s="44"/>
      <c r="L160" s="44"/>
      <c r="M160" s="45"/>
      <c r="N160" s="264"/>
      <c r="O160" s="265"/>
      <c r="P160" s="95"/>
      <c r="Q160" s="95"/>
      <c r="R160" s="95"/>
      <c r="S160" s="95"/>
      <c r="T160" s="95"/>
      <c r="U160" s="95"/>
      <c r="V160" s="95"/>
      <c r="W160" s="95"/>
      <c r="X160" s="96"/>
      <c r="Y160" s="42"/>
      <c r="Z160" s="42"/>
      <c r="AA160" s="42"/>
      <c r="AB160" s="42"/>
      <c r="AC160" s="42"/>
      <c r="AD160" s="42"/>
      <c r="AE160" s="42"/>
      <c r="AT160" s="17" t="s">
        <v>164</v>
      </c>
      <c r="AU160" s="17" t="s">
        <v>89</v>
      </c>
    </row>
    <row r="161" s="2" customFormat="1">
      <c r="A161" s="42"/>
      <c r="B161" s="43"/>
      <c r="C161" s="44"/>
      <c r="D161" s="266" t="s">
        <v>166</v>
      </c>
      <c r="E161" s="44"/>
      <c r="F161" s="267" t="s">
        <v>609</v>
      </c>
      <c r="G161" s="44"/>
      <c r="H161" s="44"/>
      <c r="I161" s="217"/>
      <c r="J161" s="217"/>
      <c r="K161" s="44"/>
      <c r="L161" s="44"/>
      <c r="M161" s="45"/>
      <c r="N161" s="264"/>
      <c r="O161" s="265"/>
      <c r="P161" s="95"/>
      <c r="Q161" s="95"/>
      <c r="R161" s="95"/>
      <c r="S161" s="95"/>
      <c r="T161" s="95"/>
      <c r="U161" s="95"/>
      <c r="V161" s="95"/>
      <c r="W161" s="95"/>
      <c r="X161" s="96"/>
      <c r="Y161" s="42"/>
      <c r="Z161" s="42"/>
      <c r="AA161" s="42"/>
      <c r="AB161" s="42"/>
      <c r="AC161" s="42"/>
      <c r="AD161" s="42"/>
      <c r="AE161" s="42"/>
      <c r="AT161" s="17" t="s">
        <v>166</v>
      </c>
      <c r="AU161" s="17" t="s">
        <v>89</v>
      </c>
    </row>
    <row r="162" s="13" customFormat="1">
      <c r="A162" s="13"/>
      <c r="B162" s="278"/>
      <c r="C162" s="279"/>
      <c r="D162" s="262" t="s">
        <v>173</v>
      </c>
      <c r="E162" s="280" t="s">
        <v>1</v>
      </c>
      <c r="F162" s="281" t="s">
        <v>610</v>
      </c>
      <c r="G162" s="279"/>
      <c r="H162" s="282">
        <v>2.1000000000000001</v>
      </c>
      <c r="I162" s="283"/>
      <c r="J162" s="283"/>
      <c r="K162" s="279"/>
      <c r="L162" s="279"/>
      <c r="M162" s="284"/>
      <c r="N162" s="285"/>
      <c r="O162" s="286"/>
      <c r="P162" s="286"/>
      <c r="Q162" s="286"/>
      <c r="R162" s="286"/>
      <c r="S162" s="286"/>
      <c r="T162" s="286"/>
      <c r="U162" s="286"/>
      <c r="V162" s="286"/>
      <c r="W162" s="286"/>
      <c r="X162" s="287"/>
      <c r="Y162" s="13"/>
      <c r="Z162" s="13"/>
      <c r="AA162" s="13"/>
      <c r="AB162" s="13"/>
      <c r="AC162" s="13"/>
      <c r="AD162" s="13"/>
      <c r="AE162" s="13"/>
      <c r="AT162" s="288" t="s">
        <v>173</v>
      </c>
      <c r="AU162" s="288" t="s">
        <v>89</v>
      </c>
      <c r="AV162" s="13" t="s">
        <v>89</v>
      </c>
      <c r="AW162" s="13" t="s">
        <v>5</v>
      </c>
      <c r="AX162" s="13" t="s">
        <v>79</v>
      </c>
      <c r="AY162" s="288" t="s">
        <v>154</v>
      </c>
    </row>
    <row r="163" s="15" customFormat="1">
      <c r="A163" s="15"/>
      <c r="B163" s="303"/>
      <c r="C163" s="304"/>
      <c r="D163" s="262" t="s">
        <v>173</v>
      </c>
      <c r="E163" s="305" t="s">
        <v>1</v>
      </c>
      <c r="F163" s="306" t="s">
        <v>200</v>
      </c>
      <c r="G163" s="304"/>
      <c r="H163" s="307">
        <v>2.1000000000000001</v>
      </c>
      <c r="I163" s="308"/>
      <c r="J163" s="308"/>
      <c r="K163" s="304"/>
      <c r="L163" s="304"/>
      <c r="M163" s="309"/>
      <c r="N163" s="310"/>
      <c r="O163" s="311"/>
      <c r="P163" s="311"/>
      <c r="Q163" s="311"/>
      <c r="R163" s="311"/>
      <c r="S163" s="311"/>
      <c r="T163" s="311"/>
      <c r="U163" s="311"/>
      <c r="V163" s="311"/>
      <c r="W163" s="311"/>
      <c r="X163" s="312"/>
      <c r="Y163" s="15"/>
      <c r="Z163" s="15"/>
      <c r="AA163" s="15"/>
      <c r="AB163" s="15"/>
      <c r="AC163" s="15"/>
      <c r="AD163" s="15"/>
      <c r="AE163" s="15"/>
      <c r="AT163" s="313" t="s">
        <v>173</v>
      </c>
      <c r="AU163" s="313" t="s">
        <v>89</v>
      </c>
      <c r="AV163" s="15" t="s">
        <v>162</v>
      </c>
      <c r="AW163" s="15" t="s">
        <v>5</v>
      </c>
      <c r="AX163" s="15" t="s">
        <v>87</v>
      </c>
      <c r="AY163" s="313" t="s">
        <v>154</v>
      </c>
    </row>
    <row r="164" s="2" customFormat="1" ht="24.15" customHeight="1">
      <c r="A164" s="42"/>
      <c r="B164" s="43"/>
      <c r="C164" s="249" t="s">
        <v>237</v>
      </c>
      <c r="D164" s="249" t="s">
        <v>157</v>
      </c>
      <c r="E164" s="250" t="s">
        <v>611</v>
      </c>
      <c r="F164" s="251" t="s">
        <v>612</v>
      </c>
      <c r="G164" s="252" t="s">
        <v>193</v>
      </c>
      <c r="H164" s="253">
        <v>14</v>
      </c>
      <c r="I164" s="254"/>
      <c r="J164" s="254"/>
      <c r="K164" s="255">
        <f>ROUND(P164*H164,2)</f>
        <v>0</v>
      </c>
      <c r="L164" s="251" t="s">
        <v>1</v>
      </c>
      <c r="M164" s="45"/>
      <c r="N164" s="256" t="s">
        <v>1</v>
      </c>
      <c r="O164" s="257" t="s">
        <v>42</v>
      </c>
      <c r="P164" s="258">
        <f>I164+J164</f>
        <v>0</v>
      </c>
      <c r="Q164" s="258">
        <f>ROUND(I164*H164,2)</f>
        <v>0</v>
      </c>
      <c r="R164" s="258">
        <f>ROUND(J164*H164,2)</f>
        <v>0</v>
      </c>
      <c r="S164" s="95"/>
      <c r="T164" s="259">
        <f>S164*H164</f>
        <v>0</v>
      </c>
      <c r="U164" s="259">
        <v>0</v>
      </c>
      <c r="V164" s="259">
        <f>U164*H164</f>
        <v>0</v>
      </c>
      <c r="W164" s="259">
        <v>0</v>
      </c>
      <c r="X164" s="260">
        <f>W164*H164</f>
        <v>0</v>
      </c>
      <c r="Y164" s="42"/>
      <c r="Z164" s="42"/>
      <c r="AA164" s="42"/>
      <c r="AB164" s="42"/>
      <c r="AC164" s="42"/>
      <c r="AD164" s="42"/>
      <c r="AE164" s="42"/>
      <c r="AR164" s="261" t="s">
        <v>162</v>
      </c>
      <c r="AT164" s="261" t="s">
        <v>157</v>
      </c>
      <c r="AU164" s="261" t="s">
        <v>89</v>
      </c>
      <c r="AY164" s="17" t="s">
        <v>154</v>
      </c>
      <c r="BE164" s="148">
        <f>IF(O164="základní",K164,0)</f>
        <v>0</v>
      </c>
      <c r="BF164" s="148">
        <f>IF(O164="snížená",K164,0)</f>
        <v>0</v>
      </c>
      <c r="BG164" s="148">
        <f>IF(O164="zákl. přenesená",K164,0)</f>
        <v>0</v>
      </c>
      <c r="BH164" s="148">
        <f>IF(O164="sníž. přenesená",K164,0)</f>
        <v>0</v>
      </c>
      <c r="BI164" s="148">
        <f>IF(O164="nulová",K164,0)</f>
        <v>0</v>
      </c>
      <c r="BJ164" s="17" t="s">
        <v>87</v>
      </c>
      <c r="BK164" s="148">
        <f>ROUND(P164*H164,2)</f>
        <v>0</v>
      </c>
      <c r="BL164" s="17" t="s">
        <v>162</v>
      </c>
      <c r="BM164" s="261" t="s">
        <v>613</v>
      </c>
    </row>
    <row r="165" s="2" customFormat="1">
      <c r="A165" s="42"/>
      <c r="B165" s="43"/>
      <c r="C165" s="44"/>
      <c r="D165" s="262" t="s">
        <v>164</v>
      </c>
      <c r="E165" s="44"/>
      <c r="F165" s="263" t="s">
        <v>614</v>
      </c>
      <c r="G165" s="44"/>
      <c r="H165" s="44"/>
      <c r="I165" s="217"/>
      <c r="J165" s="217"/>
      <c r="K165" s="44"/>
      <c r="L165" s="44"/>
      <c r="M165" s="45"/>
      <c r="N165" s="264"/>
      <c r="O165" s="265"/>
      <c r="P165" s="95"/>
      <c r="Q165" s="95"/>
      <c r="R165" s="95"/>
      <c r="S165" s="95"/>
      <c r="T165" s="95"/>
      <c r="U165" s="95"/>
      <c r="V165" s="95"/>
      <c r="W165" s="95"/>
      <c r="X165" s="96"/>
      <c r="Y165" s="42"/>
      <c r="Z165" s="42"/>
      <c r="AA165" s="42"/>
      <c r="AB165" s="42"/>
      <c r="AC165" s="42"/>
      <c r="AD165" s="42"/>
      <c r="AE165" s="42"/>
      <c r="AT165" s="17" t="s">
        <v>164</v>
      </c>
      <c r="AU165" s="17" t="s">
        <v>89</v>
      </c>
    </row>
    <row r="166" s="2" customFormat="1" ht="24.15" customHeight="1">
      <c r="A166" s="42"/>
      <c r="B166" s="43"/>
      <c r="C166" s="268" t="s">
        <v>171</v>
      </c>
      <c r="D166" s="268" t="s">
        <v>168</v>
      </c>
      <c r="E166" s="269" t="s">
        <v>615</v>
      </c>
      <c r="F166" s="270" t="s">
        <v>616</v>
      </c>
      <c r="G166" s="271" t="s">
        <v>617</v>
      </c>
      <c r="H166" s="272">
        <v>0.28000000000000003</v>
      </c>
      <c r="I166" s="273"/>
      <c r="J166" s="274"/>
      <c r="K166" s="275">
        <f>ROUND(P166*H166,2)</f>
        <v>0</v>
      </c>
      <c r="L166" s="270" t="s">
        <v>618</v>
      </c>
      <c r="M166" s="276"/>
      <c r="N166" s="277" t="s">
        <v>1</v>
      </c>
      <c r="O166" s="257" t="s">
        <v>42</v>
      </c>
      <c r="P166" s="258">
        <f>I166+J166</f>
        <v>0</v>
      </c>
      <c r="Q166" s="258">
        <f>ROUND(I166*H166,2)</f>
        <v>0</v>
      </c>
      <c r="R166" s="258">
        <f>ROUND(J166*H166,2)</f>
        <v>0</v>
      </c>
      <c r="S166" s="95"/>
      <c r="T166" s="259">
        <f>S166*H166</f>
        <v>0</v>
      </c>
      <c r="U166" s="259">
        <v>0.001</v>
      </c>
      <c r="V166" s="259">
        <f>U166*H166</f>
        <v>0.00028000000000000003</v>
      </c>
      <c r="W166" s="259">
        <v>0</v>
      </c>
      <c r="X166" s="260">
        <f>W166*H166</f>
        <v>0</v>
      </c>
      <c r="Y166" s="42"/>
      <c r="Z166" s="42"/>
      <c r="AA166" s="42"/>
      <c r="AB166" s="42"/>
      <c r="AC166" s="42"/>
      <c r="AD166" s="42"/>
      <c r="AE166" s="42"/>
      <c r="AR166" s="261" t="s">
        <v>171</v>
      </c>
      <c r="AT166" s="261" t="s">
        <v>168</v>
      </c>
      <c r="AU166" s="261" t="s">
        <v>89</v>
      </c>
      <c r="AY166" s="17" t="s">
        <v>154</v>
      </c>
      <c r="BE166" s="148">
        <f>IF(O166="základní",K166,0)</f>
        <v>0</v>
      </c>
      <c r="BF166" s="148">
        <f>IF(O166="snížená",K166,0)</f>
        <v>0</v>
      </c>
      <c r="BG166" s="148">
        <f>IF(O166="zákl. přenesená",K166,0)</f>
        <v>0</v>
      </c>
      <c r="BH166" s="148">
        <f>IF(O166="sníž. přenesená",K166,0)</f>
        <v>0</v>
      </c>
      <c r="BI166" s="148">
        <f>IF(O166="nulová",K166,0)</f>
        <v>0</v>
      </c>
      <c r="BJ166" s="17" t="s">
        <v>87</v>
      </c>
      <c r="BK166" s="148">
        <f>ROUND(P166*H166,2)</f>
        <v>0</v>
      </c>
      <c r="BL166" s="17" t="s">
        <v>162</v>
      </c>
      <c r="BM166" s="261" t="s">
        <v>619</v>
      </c>
    </row>
    <row r="167" s="2" customFormat="1">
      <c r="A167" s="42"/>
      <c r="B167" s="43"/>
      <c r="C167" s="44"/>
      <c r="D167" s="262" t="s">
        <v>164</v>
      </c>
      <c r="E167" s="44"/>
      <c r="F167" s="263" t="s">
        <v>616</v>
      </c>
      <c r="G167" s="44"/>
      <c r="H167" s="44"/>
      <c r="I167" s="217"/>
      <c r="J167" s="217"/>
      <c r="K167" s="44"/>
      <c r="L167" s="44"/>
      <c r="M167" s="45"/>
      <c r="N167" s="264"/>
      <c r="O167" s="265"/>
      <c r="P167" s="95"/>
      <c r="Q167" s="95"/>
      <c r="R167" s="95"/>
      <c r="S167" s="95"/>
      <c r="T167" s="95"/>
      <c r="U167" s="95"/>
      <c r="V167" s="95"/>
      <c r="W167" s="95"/>
      <c r="X167" s="96"/>
      <c r="Y167" s="42"/>
      <c r="Z167" s="42"/>
      <c r="AA167" s="42"/>
      <c r="AB167" s="42"/>
      <c r="AC167" s="42"/>
      <c r="AD167" s="42"/>
      <c r="AE167" s="42"/>
      <c r="AT167" s="17" t="s">
        <v>164</v>
      </c>
      <c r="AU167" s="17" t="s">
        <v>89</v>
      </c>
    </row>
    <row r="168" s="13" customFormat="1">
      <c r="A168" s="13"/>
      <c r="B168" s="278"/>
      <c r="C168" s="279"/>
      <c r="D168" s="262" t="s">
        <v>173</v>
      </c>
      <c r="E168" s="279"/>
      <c r="F168" s="281" t="s">
        <v>620</v>
      </c>
      <c r="G168" s="279"/>
      <c r="H168" s="282">
        <v>0.28000000000000003</v>
      </c>
      <c r="I168" s="283"/>
      <c r="J168" s="283"/>
      <c r="K168" s="279"/>
      <c r="L168" s="279"/>
      <c r="M168" s="284"/>
      <c r="N168" s="285"/>
      <c r="O168" s="286"/>
      <c r="P168" s="286"/>
      <c r="Q168" s="286"/>
      <c r="R168" s="286"/>
      <c r="S168" s="286"/>
      <c r="T168" s="286"/>
      <c r="U168" s="286"/>
      <c r="V168" s="286"/>
      <c r="W168" s="286"/>
      <c r="X168" s="287"/>
      <c r="Y168" s="13"/>
      <c r="Z168" s="13"/>
      <c r="AA168" s="13"/>
      <c r="AB168" s="13"/>
      <c r="AC168" s="13"/>
      <c r="AD168" s="13"/>
      <c r="AE168" s="13"/>
      <c r="AT168" s="288" t="s">
        <v>173</v>
      </c>
      <c r="AU168" s="288" t="s">
        <v>89</v>
      </c>
      <c r="AV168" s="13" t="s">
        <v>89</v>
      </c>
      <c r="AW168" s="13" t="s">
        <v>4</v>
      </c>
      <c r="AX168" s="13" t="s">
        <v>87</v>
      </c>
      <c r="AY168" s="288" t="s">
        <v>154</v>
      </c>
    </row>
    <row r="169" s="12" customFormat="1" ht="22.8" customHeight="1">
      <c r="A169" s="12"/>
      <c r="B169" s="232"/>
      <c r="C169" s="233"/>
      <c r="D169" s="234" t="s">
        <v>78</v>
      </c>
      <c r="E169" s="247" t="s">
        <v>220</v>
      </c>
      <c r="F169" s="247" t="s">
        <v>285</v>
      </c>
      <c r="G169" s="233"/>
      <c r="H169" s="233"/>
      <c r="I169" s="236"/>
      <c r="J169" s="236"/>
      <c r="K169" s="248">
        <f>BK169</f>
        <v>0</v>
      </c>
      <c r="L169" s="233"/>
      <c r="M169" s="238"/>
      <c r="N169" s="239"/>
      <c r="O169" s="240"/>
      <c r="P169" s="240"/>
      <c r="Q169" s="241">
        <f>SUM(Q170:Q191)</f>
        <v>0</v>
      </c>
      <c r="R169" s="241">
        <f>SUM(R170:R191)</f>
        <v>0</v>
      </c>
      <c r="S169" s="240"/>
      <c r="T169" s="242">
        <f>SUM(T170:T191)</f>
        <v>0</v>
      </c>
      <c r="U169" s="240"/>
      <c r="V169" s="242">
        <f>SUM(V170:V191)</f>
        <v>59.611277999999999</v>
      </c>
      <c r="W169" s="240"/>
      <c r="X169" s="243">
        <f>SUM(X170:X191)</f>
        <v>0</v>
      </c>
      <c r="Y169" s="12"/>
      <c r="Z169" s="12"/>
      <c r="AA169" s="12"/>
      <c r="AB169" s="12"/>
      <c r="AC169" s="12"/>
      <c r="AD169" s="12"/>
      <c r="AE169" s="12"/>
      <c r="AR169" s="244" t="s">
        <v>87</v>
      </c>
      <c r="AT169" s="245" t="s">
        <v>78</v>
      </c>
      <c r="AU169" s="245" t="s">
        <v>87</v>
      </c>
      <c r="AY169" s="244" t="s">
        <v>154</v>
      </c>
      <c r="BK169" s="246">
        <f>SUM(BK170:BK191)</f>
        <v>0</v>
      </c>
    </row>
    <row r="170" s="2" customFormat="1" ht="24.15" customHeight="1">
      <c r="A170" s="42"/>
      <c r="B170" s="43"/>
      <c r="C170" s="249" t="s">
        <v>155</v>
      </c>
      <c r="D170" s="249" t="s">
        <v>157</v>
      </c>
      <c r="E170" s="250" t="s">
        <v>621</v>
      </c>
      <c r="F170" s="251" t="s">
        <v>622</v>
      </c>
      <c r="G170" s="252" t="s">
        <v>193</v>
      </c>
      <c r="H170" s="253">
        <v>242</v>
      </c>
      <c r="I170" s="254"/>
      <c r="J170" s="254"/>
      <c r="K170" s="255">
        <f>ROUND(P170*H170,2)</f>
        <v>0</v>
      </c>
      <c r="L170" s="251" t="s">
        <v>161</v>
      </c>
      <c r="M170" s="45"/>
      <c r="N170" s="256" t="s">
        <v>1</v>
      </c>
      <c r="O170" s="257" t="s">
        <v>42</v>
      </c>
      <c r="P170" s="258">
        <f>I170+J170</f>
        <v>0</v>
      </c>
      <c r="Q170" s="258">
        <f>ROUND(I170*H170,2)</f>
        <v>0</v>
      </c>
      <c r="R170" s="258">
        <f>ROUND(J170*H170,2)</f>
        <v>0</v>
      </c>
      <c r="S170" s="95"/>
      <c r="T170" s="259">
        <f>S170*H170</f>
        <v>0</v>
      </c>
      <c r="U170" s="259">
        <v>0</v>
      </c>
      <c r="V170" s="259">
        <f>U170*H170</f>
        <v>0</v>
      </c>
      <c r="W170" s="259">
        <v>0</v>
      </c>
      <c r="X170" s="260">
        <f>W170*H170</f>
        <v>0</v>
      </c>
      <c r="Y170" s="42"/>
      <c r="Z170" s="42"/>
      <c r="AA170" s="42"/>
      <c r="AB170" s="42"/>
      <c r="AC170" s="42"/>
      <c r="AD170" s="42"/>
      <c r="AE170" s="42"/>
      <c r="AR170" s="261" t="s">
        <v>162</v>
      </c>
      <c r="AT170" s="261" t="s">
        <v>157</v>
      </c>
      <c r="AU170" s="261" t="s">
        <v>89</v>
      </c>
      <c r="AY170" s="17" t="s">
        <v>154</v>
      </c>
      <c r="BE170" s="148">
        <f>IF(O170="základní",K170,0)</f>
        <v>0</v>
      </c>
      <c r="BF170" s="148">
        <f>IF(O170="snížená",K170,0)</f>
        <v>0</v>
      </c>
      <c r="BG170" s="148">
        <f>IF(O170="zákl. přenesená",K170,0)</f>
        <v>0</v>
      </c>
      <c r="BH170" s="148">
        <f>IF(O170="sníž. přenesená",K170,0)</f>
        <v>0</v>
      </c>
      <c r="BI170" s="148">
        <f>IF(O170="nulová",K170,0)</f>
        <v>0</v>
      </c>
      <c r="BJ170" s="17" t="s">
        <v>87</v>
      </c>
      <c r="BK170" s="148">
        <f>ROUND(P170*H170,2)</f>
        <v>0</v>
      </c>
      <c r="BL170" s="17" t="s">
        <v>162</v>
      </c>
      <c r="BM170" s="261" t="s">
        <v>623</v>
      </c>
    </row>
    <row r="171" s="2" customFormat="1">
      <c r="A171" s="42"/>
      <c r="B171" s="43"/>
      <c r="C171" s="44"/>
      <c r="D171" s="262" t="s">
        <v>164</v>
      </c>
      <c r="E171" s="44"/>
      <c r="F171" s="263" t="s">
        <v>624</v>
      </c>
      <c r="G171" s="44"/>
      <c r="H171" s="44"/>
      <c r="I171" s="217"/>
      <c r="J171" s="217"/>
      <c r="K171" s="44"/>
      <c r="L171" s="44"/>
      <c r="M171" s="45"/>
      <c r="N171" s="264"/>
      <c r="O171" s="265"/>
      <c r="P171" s="95"/>
      <c r="Q171" s="95"/>
      <c r="R171" s="95"/>
      <c r="S171" s="95"/>
      <c r="T171" s="95"/>
      <c r="U171" s="95"/>
      <c r="V171" s="95"/>
      <c r="W171" s="95"/>
      <c r="X171" s="96"/>
      <c r="Y171" s="42"/>
      <c r="Z171" s="42"/>
      <c r="AA171" s="42"/>
      <c r="AB171" s="42"/>
      <c r="AC171" s="42"/>
      <c r="AD171" s="42"/>
      <c r="AE171" s="42"/>
      <c r="AT171" s="17" t="s">
        <v>164</v>
      </c>
      <c r="AU171" s="17" t="s">
        <v>89</v>
      </c>
    </row>
    <row r="172" s="2" customFormat="1">
      <c r="A172" s="42"/>
      <c r="B172" s="43"/>
      <c r="C172" s="44"/>
      <c r="D172" s="266" t="s">
        <v>166</v>
      </c>
      <c r="E172" s="44"/>
      <c r="F172" s="267" t="s">
        <v>625</v>
      </c>
      <c r="G172" s="44"/>
      <c r="H172" s="44"/>
      <c r="I172" s="217"/>
      <c r="J172" s="217"/>
      <c r="K172" s="44"/>
      <c r="L172" s="44"/>
      <c r="M172" s="45"/>
      <c r="N172" s="264"/>
      <c r="O172" s="265"/>
      <c r="P172" s="95"/>
      <c r="Q172" s="95"/>
      <c r="R172" s="95"/>
      <c r="S172" s="95"/>
      <c r="T172" s="95"/>
      <c r="U172" s="95"/>
      <c r="V172" s="95"/>
      <c r="W172" s="95"/>
      <c r="X172" s="96"/>
      <c r="Y172" s="42"/>
      <c r="Z172" s="42"/>
      <c r="AA172" s="42"/>
      <c r="AB172" s="42"/>
      <c r="AC172" s="42"/>
      <c r="AD172" s="42"/>
      <c r="AE172" s="42"/>
      <c r="AT172" s="17" t="s">
        <v>166</v>
      </c>
      <c r="AU172" s="17" t="s">
        <v>89</v>
      </c>
    </row>
    <row r="173" s="13" customFormat="1">
      <c r="A173" s="13"/>
      <c r="B173" s="278"/>
      <c r="C173" s="279"/>
      <c r="D173" s="262" t="s">
        <v>173</v>
      </c>
      <c r="E173" s="280" t="s">
        <v>1</v>
      </c>
      <c r="F173" s="281" t="s">
        <v>587</v>
      </c>
      <c r="G173" s="279"/>
      <c r="H173" s="282">
        <v>242</v>
      </c>
      <c r="I173" s="283"/>
      <c r="J173" s="283"/>
      <c r="K173" s="279"/>
      <c r="L173" s="279"/>
      <c r="M173" s="284"/>
      <c r="N173" s="285"/>
      <c r="O173" s="286"/>
      <c r="P173" s="286"/>
      <c r="Q173" s="286"/>
      <c r="R173" s="286"/>
      <c r="S173" s="286"/>
      <c r="T173" s="286"/>
      <c r="U173" s="286"/>
      <c r="V173" s="286"/>
      <c r="W173" s="286"/>
      <c r="X173" s="287"/>
      <c r="Y173" s="13"/>
      <c r="Z173" s="13"/>
      <c r="AA173" s="13"/>
      <c r="AB173" s="13"/>
      <c r="AC173" s="13"/>
      <c r="AD173" s="13"/>
      <c r="AE173" s="13"/>
      <c r="AT173" s="288" t="s">
        <v>173</v>
      </c>
      <c r="AU173" s="288" t="s">
        <v>89</v>
      </c>
      <c r="AV173" s="13" t="s">
        <v>89</v>
      </c>
      <c r="AW173" s="13" t="s">
        <v>5</v>
      </c>
      <c r="AX173" s="13" t="s">
        <v>87</v>
      </c>
      <c r="AY173" s="288" t="s">
        <v>154</v>
      </c>
    </row>
    <row r="174" s="2" customFormat="1" ht="24.15" customHeight="1">
      <c r="A174" s="42"/>
      <c r="B174" s="43"/>
      <c r="C174" s="249" t="s">
        <v>260</v>
      </c>
      <c r="D174" s="249" t="s">
        <v>157</v>
      </c>
      <c r="E174" s="250" t="s">
        <v>626</v>
      </c>
      <c r="F174" s="251" t="s">
        <v>627</v>
      </c>
      <c r="G174" s="252" t="s">
        <v>193</v>
      </c>
      <c r="H174" s="253">
        <v>223</v>
      </c>
      <c r="I174" s="254"/>
      <c r="J174" s="254"/>
      <c r="K174" s="255">
        <f>ROUND(P174*H174,2)</f>
        <v>0</v>
      </c>
      <c r="L174" s="251" t="s">
        <v>161</v>
      </c>
      <c r="M174" s="45"/>
      <c r="N174" s="256" t="s">
        <v>1</v>
      </c>
      <c r="O174" s="257" t="s">
        <v>42</v>
      </c>
      <c r="P174" s="258">
        <f>I174+J174</f>
        <v>0</v>
      </c>
      <c r="Q174" s="258">
        <f>ROUND(I174*H174,2)</f>
        <v>0</v>
      </c>
      <c r="R174" s="258">
        <f>ROUND(J174*H174,2)</f>
        <v>0</v>
      </c>
      <c r="S174" s="95"/>
      <c r="T174" s="259">
        <f>S174*H174</f>
        <v>0</v>
      </c>
      <c r="U174" s="259">
        <v>0.085650000000000004</v>
      </c>
      <c r="V174" s="259">
        <f>U174*H174</f>
        <v>19.09995</v>
      </c>
      <c r="W174" s="259">
        <v>0</v>
      </c>
      <c r="X174" s="260">
        <f>W174*H174</f>
        <v>0</v>
      </c>
      <c r="Y174" s="42"/>
      <c r="Z174" s="42"/>
      <c r="AA174" s="42"/>
      <c r="AB174" s="42"/>
      <c r="AC174" s="42"/>
      <c r="AD174" s="42"/>
      <c r="AE174" s="42"/>
      <c r="AR174" s="261" t="s">
        <v>162</v>
      </c>
      <c r="AT174" s="261" t="s">
        <v>157</v>
      </c>
      <c r="AU174" s="261" t="s">
        <v>89</v>
      </c>
      <c r="AY174" s="17" t="s">
        <v>154</v>
      </c>
      <c r="BE174" s="148">
        <f>IF(O174="základní",K174,0)</f>
        <v>0</v>
      </c>
      <c r="BF174" s="148">
        <f>IF(O174="snížená",K174,0)</f>
        <v>0</v>
      </c>
      <c r="BG174" s="148">
        <f>IF(O174="zákl. přenesená",K174,0)</f>
        <v>0</v>
      </c>
      <c r="BH174" s="148">
        <f>IF(O174="sníž. přenesená",K174,0)</f>
        <v>0</v>
      </c>
      <c r="BI174" s="148">
        <f>IF(O174="nulová",K174,0)</f>
        <v>0</v>
      </c>
      <c r="BJ174" s="17" t="s">
        <v>87</v>
      </c>
      <c r="BK174" s="148">
        <f>ROUND(P174*H174,2)</f>
        <v>0</v>
      </c>
      <c r="BL174" s="17" t="s">
        <v>162</v>
      </c>
      <c r="BM174" s="261" t="s">
        <v>628</v>
      </c>
    </row>
    <row r="175" s="2" customFormat="1">
      <c r="A175" s="42"/>
      <c r="B175" s="43"/>
      <c r="C175" s="44"/>
      <c r="D175" s="262" t="s">
        <v>164</v>
      </c>
      <c r="E175" s="44"/>
      <c r="F175" s="263" t="s">
        <v>629</v>
      </c>
      <c r="G175" s="44"/>
      <c r="H175" s="44"/>
      <c r="I175" s="217"/>
      <c r="J175" s="217"/>
      <c r="K175" s="44"/>
      <c r="L175" s="44"/>
      <c r="M175" s="45"/>
      <c r="N175" s="264"/>
      <c r="O175" s="265"/>
      <c r="P175" s="95"/>
      <c r="Q175" s="95"/>
      <c r="R175" s="95"/>
      <c r="S175" s="95"/>
      <c r="T175" s="95"/>
      <c r="U175" s="95"/>
      <c r="V175" s="95"/>
      <c r="W175" s="95"/>
      <c r="X175" s="96"/>
      <c r="Y175" s="42"/>
      <c r="Z175" s="42"/>
      <c r="AA175" s="42"/>
      <c r="AB175" s="42"/>
      <c r="AC175" s="42"/>
      <c r="AD175" s="42"/>
      <c r="AE175" s="42"/>
      <c r="AT175" s="17" t="s">
        <v>164</v>
      </c>
      <c r="AU175" s="17" t="s">
        <v>89</v>
      </c>
    </row>
    <row r="176" s="2" customFormat="1">
      <c r="A176" s="42"/>
      <c r="B176" s="43"/>
      <c r="C176" s="44"/>
      <c r="D176" s="266" t="s">
        <v>166</v>
      </c>
      <c r="E176" s="44"/>
      <c r="F176" s="267" t="s">
        <v>630</v>
      </c>
      <c r="G176" s="44"/>
      <c r="H176" s="44"/>
      <c r="I176" s="217"/>
      <c r="J176" s="217"/>
      <c r="K176" s="44"/>
      <c r="L176" s="44"/>
      <c r="M176" s="45"/>
      <c r="N176" s="264"/>
      <c r="O176" s="265"/>
      <c r="P176" s="95"/>
      <c r="Q176" s="95"/>
      <c r="R176" s="95"/>
      <c r="S176" s="95"/>
      <c r="T176" s="95"/>
      <c r="U176" s="95"/>
      <c r="V176" s="95"/>
      <c r="W176" s="95"/>
      <c r="X176" s="96"/>
      <c r="Y176" s="42"/>
      <c r="Z176" s="42"/>
      <c r="AA176" s="42"/>
      <c r="AB176" s="42"/>
      <c r="AC176" s="42"/>
      <c r="AD176" s="42"/>
      <c r="AE176" s="42"/>
      <c r="AT176" s="17" t="s">
        <v>166</v>
      </c>
      <c r="AU176" s="17" t="s">
        <v>89</v>
      </c>
    </row>
    <row r="177" s="13" customFormat="1">
      <c r="A177" s="13"/>
      <c r="B177" s="278"/>
      <c r="C177" s="279"/>
      <c r="D177" s="262" t="s">
        <v>173</v>
      </c>
      <c r="E177" s="280" t="s">
        <v>1</v>
      </c>
      <c r="F177" s="281" t="s">
        <v>631</v>
      </c>
      <c r="G177" s="279"/>
      <c r="H177" s="282">
        <v>223</v>
      </c>
      <c r="I177" s="283"/>
      <c r="J177" s="283"/>
      <c r="K177" s="279"/>
      <c r="L177" s="279"/>
      <c r="M177" s="284"/>
      <c r="N177" s="285"/>
      <c r="O177" s="286"/>
      <c r="P177" s="286"/>
      <c r="Q177" s="286"/>
      <c r="R177" s="286"/>
      <c r="S177" s="286"/>
      <c r="T177" s="286"/>
      <c r="U177" s="286"/>
      <c r="V177" s="286"/>
      <c r="W177" s="286"/>
      <c r="X177" s="287"/>
      <c r="Y177" s="13"/>
      <c r="Z177" s="13"/>
      <c r="AA177" s="13"/>
      <c r="AB177" s="13"/>
      <c r="AC177" s="13"/>
      <c r="AD177" s="13"/>
      <c r="AE177" s="13"/>
      <c r="AT177" s="288" t="s">
        <v>173</v>
      </c>
      <c r="AU177" s="288" t="s">
        <v>89</v>
      </c>
      <c r="AV177" s="13" t="s">
        <v>89</v>
      </c>
      <c r="AW177" s="13" t="s">
        <v>5</v>
      </c>
      <c r="AX177" s="13" t="s">
        <v>87</v>
      </c>
      <c r="AY177" s="288" t="s">
        <v>154</v>
      </c>
    </row>
    <row r="178" s="2" customFormat="1" ht="24.15" customHeight="1">
      <c r="A178" s="42"/>
      <c r="B178" s="43"/>
      <c r="C178" s="268" t="s">
        <v>267</v>
      </c>
      <c r="D178" s="268" t="s">
        <v>168</v>
      </c>
      <c r="E178" s="269" t="s">
        <v>632</v>
      </c>
      <c r="F178" s="270" t="s">
        <v>633</v>
      </c>
      <c r="G178" s="271" t="s">
        <v>193</v>
      </c>
      <c r="H178" s="272">
        <v>201.535</v>
      </c>
      <c r="I178" s="273"/>
      <c r="J178" s="274"/>
      <c r="K178" s="275">
        <f>ROUND(P178*H178,2)</f>
        <v>0</v>
      </c>
      <c r="L178" s="270" t="s">
        <v>161</v>
      </c>
      <c r="M178" s="276"/>
      <c r="N178" s="277" t="s">
        <v>1</v>
      </c>
      <c r="O178" s="257" t="s">
        <v>42</v>
      </c>
      <c r="P178" s="258">
        <f>I178+J178</f>
        <v>0</v>
      </c>
      <c r="Q178" s="258">
        <f>ROUND(I178*H178,2)</f>
        <v>0</v>
      </c>
      <c r="R178" s="258">
        <f>ROUND(J178*H178,2)</f>
        <v>0</v>
      </c>
      <c r="S178" s="95"/>
      <c r="T178" s="259">
        <f>S178*H178</f>
        <v>0</v>
      </c>
      <c r="U178" s="259">
        <v>0.17599999999999999</v>
      </c>
      <c r="V178" s="259">
        <f>U178*H178</f>
        <v>35.47016</v>
      </c>
      <c r="W178" s="259">
        <v>0</v>
      </c>
      <c r="X178" s="260">
        <f>W178*H178</f>
        <v>0</v>
      </c>
      <c r="Y178" s="42"/>
      <c r="Z178" s="42"/>
      <c r="AA178" s="42"/>
      <c r="AB178" s="42"/>
      <c r="AC178" s="42"/>
      <c r="AD178" s="42"/>
      <c r="AE178" s="42"/>
      <c r="AR178" s="261" t="s">
        <v>171</v>
      </c>
      <c r="AT178" s="261" t="s">
        <v>168</v>
      </c>
      <c r="AU178" s="261" t="s">
        <v>89</v>
      </c>
      <c r="AY178" s="17" t="s">
        <v>154</v>
      </c>
      <c r="BE178" s="148">
        <f>IF(O178="základní",K178,0)</f>
        <v>0</v>
      </c>
      <c r="BF178" s="148">
        <f>IF(O178="snížená",K178,0)</f>
        <v>0</v>
      </c>
      <c r="BG178" s="148">
        <f>IF(O178="zákl. přenesená",K178,0)</f>
        <v>0</v>
      </c>
      <c r="BH178" s="148">
        <f>IF(O178="sníž. přenesená",K178,0)</f>
        <v>0</v>
      </c>
      <c r="BI178" s="148">
        <f>IF(O178="nulová",K178,0)</f>
        <v>0</v>
      </c>
      <c r="BJ178" s="17" t="s">
        <v>87</v>
      </c>
      <c r="BK178" s="148">
        <f>ROUND(P178*H178,2)</f>
        <v>0</v>
      </c>
      <c r="BL178" s="17" t="s">
        <v>162</v>
      </c>
      <c r="BM178" s="261" t="s">
        <v>634</v>
      </c>
    </row>
    <row r="179" s="2" customFormat="1">
      <c r="A179" s="42"/>
      <c r="B179" s="43"/>
      <c r="C179" s="44"/>
      <c r="D179" s="262" t="s">
        <v>164</v>
      </c>
      <c r="E179" s="44"/>
      <c r="F179" s="263" t="s">
        <v>633</v>
      </c>
      <c r="G179" s="44"/>
      <c r="H179" s="44"/>
      <c r="I179" s="217"/>
      <c r="J179" s="217"/>
      <c r="K179" s="44"/>
      <c r="L179" s="44"/>
      <c r="M179" s="45"/>
      <c r="N179" s="264"/>
      <c r="O179" s="265"/>
      <c r="P179" s="95"/>
      <c r="Q179" s="95"/>
      <c r="R179" s="95"/>
      <c r="S179" s="95"/>
      <c r="T179" s="95"/>
      <c r="U179" s="95"/>
      <c r="V179" s="95"/>
      <c r="W179" s="95"/>
      <c r="X179" s="96"/>
      <c r="Y179" s="42"/>
      <c r="Z179" s="42"/>
      <c r="AA179" s="42"/>
      <c r="AB179" s="42"/>
      <c r="AC179" s="42"/>
      <c r="AD179" s="42"/>
      <c r="AE179" s="42"/>
      <c r="AT179" s="17" t="s">
        <v>164</v>
      </c>
      <c r="AU179" s="17" t="s">
        <v>89</v>
      </c>
    </row>
    <row r="180" s="14" customFormat="1">
      <c r="A180" s="14"/>
      <c r="B180" s="293"/>
      <c r="C180" s="294"/>
      <c r="D180" s="262" t="s">
        <v>173</v>
      </c>
      <c r="E180" s="295" t="s">
        <v>1</v>
      </c>
      <c r="F180" s="296" t="s">
        <v>635</v>
      </c>
      <c r="G180" s="294"/>
      <c r="H180" s="295" t="s">
        <v>1</v>
      </c>
      <c r="I180" s="297"/>
      <c r="J180" s="297"/>
      <c r="K180" s="294"/>
      <c r="L180" s="294"/>
      <c r="M180" s="298"/>
      <c r="N180" s="299"/>
      <c r="O180" s="300"/>
      <c r="P180" s="300"/>
      <c r="Q180" s="300"/>
      <c r="R180" s="300"/>
      <c r="S180" s="300"/>
      <c r="T180" s="300"/>
      <c r="U180" s="300"/>
      <c r="V180" s="300"/>
      <c r="W180" s="300"/>
      <c r="X180" s="301"/>
      <c r="Y180" s="14"/>
      <c r="Z180" s="14"/>
      <c r="AA180" s="14"/>
      <c r="AB180" s="14"/>
      <c r="AC180" s="14"/>
      <c r="AD180" s="14"/>
      <c r="AE180" s="14"/>
      <c r="AT180" s="302" t="s">
        <v>173</v>
      </c>
      <c r="AU180" s="302" t="s">
        <v>89</v>
      </c>
      <c r="AV180" s="14" t="s">
        <v>87</v>
      </c>
      <c r="AW180" s="14" t="s">
        <v>5</v>
      </c>
      <c r="AX180" s="14" t="s">
        <v>79</v>
      </c>
      <c r="AY180" s="302" t="s">
        <v>154</v>
      </c>
    </row>
    <row r="181" s="13" customFormat="1">
      <c r="A181" s="13"/>
      <c r="B181" s="278"/>
      <c r="C181" s="279"/>
      <c r="D181" s="262" t="s">
        <v>173</v>
      </c>
      <c r="E181" s="280" t="s">
        <v>1</v>
      </c>
      <c r="F181" s="281" t="s">
        <v>636</v>
      </c>
      <c r="G181" s="279"/>
      <c r="H181" s="282">
        <v>197.58299999999997</v>
      </c>
      <c r="I181" s="283"/>
      <c r="J181" s="283"/>
      <c r="K181" s="279"/>
      <c r="L181" s="279"/>
      <c r="M181" s="284"/>
      <c r="N181" s="285"/>
      <c r="O181" s="286"/>
      <c r="P181" s="286"/>
      <c r="Q181" s="286"/>
      <c r="R181" s="286"/>
      <c r="S181" s="286"/>
      <c r="T181" s="286"/>
      <c r="U181" s="286"/>
      <c r="V181" s="286"/>
      <c r="W181" s="286"/>
      <c r="X181" s="287"/>
      <c r="Y181" s="13"/>
      <c r="Z181" s="13"/>
      <c r="AA181" s="13"/>
      <c r="AB181" s="13"/>
      <c r="AC181" s="13"/>
      <c r="AD181" s="13"/>
      <c r="AE181" s="13"/>
      <c r="AT181" s="288" t="s">
        <v>173</v>
      </c>
      <c r="AU181" s="288" t="s">
        <v>89</v>
      </c>
      <c r="AV181" s="13" t="s">
        <v>89</v>
      </c>
      <c r="AW181" s="13" t="s">
        <v>5</v>
      </c>
      <c r="AX181" s="13" t="s">
        <v>87</v>
      </c>
      <c r="AY181" s="288" t="s">
        <v>154</v>
      </c>
    </row>
    <row r="182" s="13" customFormat="1">
      <c r="A182" s="13"/>
      <c r="B182" s="278"/>
      <c r="C182" s="279"/>
      <c r="D182" s="262" t="s">
        <v>173</v>
      </c>
      <c r="E182" s="279"/>
      <c r="F182" s="281" t="s">
        <v>637</v>
      </c>
      <c r="G182" s="279"/>
      <c r="H182" s="282">
        <v>201.535</v>
      </c>
      <c r="I182" s="283"/>
      <c r="J182" s="283"/>
      <c r="K182" s="279"/>
      <c r="L182" s="279"/>
      <c r="M182" s="284"/>
      <c r="N182" s="285"/>
      <c r="O182" s="286"/>
      <c r="P182" s="286"/>
      <c r="Q182" s="286"/>
      <c r="R182" s="286"/>
      <c r="S182" s="286"/>
      <c r="T182" s="286"/>
      <c r="U182" s="286"/>
      <c r="V182" s="286"/>
      <c r="W182" s="286"/>
      <c r="X182" s="287"/>
      <c r="Y182" s="13"/>
      <c r="Z182" s="13"/>
      <c r="AA182" s="13"/>
      <c r="AB182" s="13"/>
      <c r="AC182" s="13"/>
      <c r="AD182" s="13"/>
      <c r="AE182" s="13"/>
      <c r="AT182" s="288" t="s">
        <v>173</v>
      </c>
      <c r="AU182" s="288" t="s">
        <v>89</v>
      </c>
      <c r="AV182" s="13" t="s">
        <v>89</v>
      </c>
      <c r="AW182" s="13" t="s">
        <v>4</v>
      </c>
      <c r="AX182" s="13" t="s">
        <v>87</v>
      </c>
      <c r="AY182" s="288" t="s">
        <v>154</v>
      </c>
    </row>
    <row r="183" s="2" customFormat="1" ht="24.15" customHeight="1">
      <c r="A183" s="42"/>
      <c r="B183" s="43"/>
      <c r="C183" s="268" t="s">
        <v>272</v>
      </c>
      <c r="D183" s="268" t="s">
        <v>168</v>
      </c>
      <c r="E183" s="269" t="s">
        <v>638</v>
      </c>
      <c r="F183" s="270" t="s">
        <v>639</v>
      </c>
      <c r="G183" s="271" t="s">
        <v>193</v>
      </c>
      <c r="H183" s="272">
        <v>28.643000000000001</v>
      </c>
      <c r="I183" s="273"/>
      <c r="J183" s="274"/>
      <c r="K183" s="275">
        <f>ROUND(P183*H183,2)</f>
        <v>0</v>
      </c>
      <c r="L183" s="270" t="s">
        <v>161</v>
      </c>
      <c r="M183" s="276"/>
      <c r="N183" s="277" t="s">
        <v>1</v>
      </c>
      <c r="O183" s="257" t="s">
        <v>42</v>
      </c>
      <c r="P183" s="258">
        <f>I183+J183</f>
        <v>0</v>
      </c>
      <c r="Q183" s="258">
        <f>ROUND(I183*H183,2)</f>
        <v>0</v>
      </c>
      <c r="R183" s="258">
        <f>ROUND(J183*H183,2)</f>
        <v>0</v>
      </c>
      <c r="S183" s="95"/>
      <c r="T183" s="259">
        <f>S183*H183</f>
        <v>0</v>
      </c>
      <c r="U183" s="259">
        <v>0.17599999999999999</v>
      </c>
      <c r="V183" s="259">
        <f>U183*H183</f>
        <v>5.0411679999999999</v>
      </c>
      <c r="W183" s="259">
        <v>0</v>
      </c>
      <c r="X183" s="260">
        <f>W183*H183</f>
        <v>0</v>
      </c>
      <c r="Y183" s="42"/>
      <c r="Z183" s="42"/>
      <c r="AA183" s="42"/>
      <c r="AB183" s="42"/>
      <c r="AC183" s="42"/>
      <c r="AD183" s="42"/>
      <c r="AE183" s="42"/>
      <c r="AR183" s="261" t="s">
        <v>171</v>
      </c>
      <c r="AT183" s="261" t="s">
        <v>168</v>
      </c>
      <c r="AU183" s="261" t="s">
        <v>89</v>
      </c>
      <c r="AY183" s="17" t="s">
        <v>154</v>
      </c>
      <c r="BE183" s="148">
        <f>IF(O183="základní",K183,0)</f>
        <v>0</v>
      </c>
      <c r="BF183" s="148">
        <f>IF(O183="snížená",K183,0)</f>
        <v>0</v>
      </c>
      <c r="BG183" s="148">
        <f>IF(O183="zákl. přenesená",K183,0)</f>
        <v>0</v>
      </c>
      <c r="BH183" s="148">
        <f>IF(O183="sníž. přenesená",K183,0)</f>
        <v>0</v>
      </c>
      <c r="BI183" s="148">
        <f>IF(O183="nulová",K183,0)</f>
        <v>0</v>
      </c>
      <c r="BJ183" s="17" t="s">
        <v>87</v>
      </c>
      <c r="BK183" s="148">
        <f>ROUND(P183*H183,2)</f>
        <v>0</v>
      </c>
      <c r="BL183" s="17" t="s">
        <v>162</v>
      </c>
      <c r="BM183" s="261" t="s">
        <v>640</v>
      </c>
    </row>
    <row r="184" s="2" customFormat="1">
      <c r="A184" s="42"/>
      <c r="B184" s="43"/>
      <c r="C184" s="44"/>
      <c r="D184" s="262" t="s">
        <v>164</v>
      </c>
      <c r="E184" s="44"/>
      <c r="F184" s="263" t="s">
        <v>639</v>
      </c>
      <c r="G184" s="44"/>
      <c r="H184" s="44"/>
      <c r="I184" s="217"/>
      <c r="J184" s="217"/>
      <c r="K184" s="44"/>
      <c r="L184" s="44"/>
      <c r="M184" s="45"/>
      <c r="N184" s="264"/>
      <c r="O184" s="265"/>
      <c r="P184" s="95"/>
      <c r="Q184" s="95"/>
      <c r="R184" s="95"/>
      <c r="S184" s="95"/>
      <c r="T184" s="95"/>
      <c r="U184" s="95"/>
      <c r="V184" s="95"/>
      <c r="W184" s="95"/>
      <c r="X184" s="96"/>
      <c r="Y184" s="42"/>
      <c r="Z184" s="42"/>
      <c r="AA184" s="42"/>
      <c r="AB184" s="42"/>
      <c r="AC184" s="42"/>
      <c r="AD184" s="42"/>
      <c r="AE184" s="42"/>
      <c r="AT184" s="17" t="s">
        <v>164</v>
      </c>
      <c r="AU184" s="17" t="s">
        <v>89</v>
      </c>
    </row>
    <row r="185" s="14" customFormat="1">
      <c r="A185" s="14"/>
      <c r="B185" s="293"/>
      <c r="C185" s="294"/>
      <c r="D185" s="262" t="s">
        <v>173</v>
      </c>
      <c r="E185" s="295" t="s">
        <v>1</v>
      </c>
      <c r="F185" s="296" t="s">
        <v>635</v>
      </c>
      <c r="G185" s="294"/>
      <c r="H185" s="295" t="s">
        <v>1</v>
      </c>
      <c r="I185" s="297"/>
      <c r="J185" s="297"/>
      <c r="K185" s="294"/>
      <c r="L185" s="294"/>
      <c r="M185" s="298"/>
      <c r="N185" s="299"/>
      <c r="O185" s="300"/>
      <c r="P185" s="300"/>
      <c r="Q185" s="300"/>
      <c r="R185" s="300"/>
      <c r="S185" s="300"/>
      <c r="T185" s="300"/>
      <c r="U185" s="300"/>
      <c r="V185" s="300"/>
      <c r="W185" s="300"/>
      <c r="X185" s="301"/>
      <c r="Y185" s="14"/>
      <c r="Z185" s="14"/>
      <c r="AA185" s="14"/>
      <c r="AB185" s="14"/>
      <c r="AC185" s="14"/>
      <c r="AD185" s="14"/>
      <c r="AE185" s="14"/>
      <c r="AT185" s="302" t="s">
        <v>173</v>
      </c>
      <c r="AU185" s="302" t="s">
        <v>89</v>
      </c>
      <c r="AV185" s="14" t="s">
        <v>87</v>
      </c>
      <c r="AW185" s="14" t="s">
        <v>5</v>
      </c>
      <c r="AX185" s="14" t="s">
        <v>79</v>
      </c>
      <c r="AY185" s="302" t="s">
        <v>154</v>
      </c>
    </row>
    <row r="186" s="13" customFormat="1">
      <c r="A186" s="13"/>
      <c r="B186" s="278"/>
      <c r="C186" s="279"/>
      <c r="D186" s="262" t="s">
        <v>173</v>
      </c>
      <c r="E186" s="280" t="s">
        <v>1</v>
      </c>
      <c r="F186" s="281" t="s">
        <v>641</v>
      </c>
      <c r="G186" s="279"/>
      <c r="H186" s="282">
        <v>26.532</v>
      </c>
      <c r="I186" s="283"/>
      <c r="J186" s="283"/>
      <c r="K186" s="279"/>
      <c r="L186" s="279"/>
      <c r="M186" s="284"/>
      <c r="N186" s="285"/>
      <c r="O186" s="286"/>
      <c r="P186" s="286"/>
      <c r="Q186" s="286"/>
      <c r="R186" s="286"/>
      <c r="S186" s="286"/>
      <c r="T186" s="286"/>
      <c r="U186" s="286"/>
      <c r="V186" s="286"/>
      <c r="W186" s="286"/>
      <c r="X186" s="287"/>
      <c r="Y186" s="13"/>
      <c r="Z186" s="13"/>
      <c r="AA186" s="13"/>
      <c r="AB186" s="13"/>
      <c r="AC186" s="13"/>
      <c r="AD186" s="13"/>
      <c r="AE186" s="13"/>
      <c r="AT186" s="288" t="s">
        <v>173</v>
      </c>
      <c r="AU186" s="288" t="s">
        <v>89</v>
      </c>
      <c r="AV186" s="13" t="s">
        <v>89</v>
      </c>
      <c r="AW186" s="13" t="s">
        <v>5</v>
      </c>
      <c r="AX186" s="13" t="s">
        <v>79</v>
      </c>
      <c r="AY186" s="288" t="s">
        <v>154</v>
      </c>
    </row>
    <row r="187" s="13" customFormat="1">
      <c r="A187" s="13"/>
      <c r="B187" s="278"/>
      <c r="C187" s="279"/>
      <c r="D187" s="262" t="s">
        <v>173</v>
      </c>
      <c r="E187" s="280" t="s">
        <v>1</v>
      </c>
      <c r="F187" s="281" t="s">
        <v>642</v>
      </c>
      <c r="G187" s="279"/>
      <c r="H187" s="282">
        <v>2.1105</v>
      </c>
      <c r="I187" s="283"/>
      <c r="J187" s="283"/>
      <c r="K187" s="279"/>
      <c r="L187" s="279"/>
      <c r="M187" s="284"/>
      <c r="N187" s="285"/>
      <c r="O187" s="286"/>
      <c r="P187" s="286"/>
      <c r="Q187" s="286"/>
      <c r="R187" s="286"/>
      <c r="S187" s="286"/>
      <c r="T187" s="286"/>
      <c r="U187" s="286"/>
      <c r="V187" s="286"/>
      <c r="W187" s="286"/>
      <c r="X187" s="287"/>
      <c r="Y187" s="13"/>
      <c r="Z187" s="13"/>
      <c r="AA187" s="13"/>
      <c r="AB187" s="13"/>
      <c r="AC187" s="13"/>
      <c r="AD187" s="13"/>
      <c r="AE187" s="13"/>
      <c r="AT187" s="288" t="s">
        <v>173</v>
      </c>
      <c r="AU187" s="288" t="s">
        <v>89</v>
      </c>
      <c r="AV187" s="13" t="s">
        <v>89</v>
      </c>
      <c r="AW187" s="13" t="s">
        <v>5</v>
      </c>
      <c r="AX187" s="13" t="s">
        <v>79</v>
      </c>
      <c r="AY187" s="288" t="s">
        <v>154</v>
      </c>
    </row>
    <row r="188" s="15" customFormat="1">
      <c r="A188" s="15"/>
      <c r="B188" s="303"/>
      <c r="C188" s="304"/>
      <c r="D188" s="262" t="s">
        <v>173</v>
      </c>
      <c r="E188" s="305" t="s">
        <v>1</v>
      </c>
      <c r="F188" s="306" t="s">
        <v>200</v>
      </c>
      <c r="G188" s="304"/>
      <c r="H188" s="307">
        <v>28.642499999999998</v>
      </c>
      <c r="I188" s="308"/>
      <c r="J188" s="308"/>
      <c r="K188" s="304"/>
      <c r="L188" s="304"/>
      <c r="M188" s="309"/>
      <c r="N188" s="310"/>
      <c r="O188" s="311"/>
      <c r="P188" s="311"/>
      <c r="Q188" s="311"/>
      <c r="R188" s="311"/>
      <c r="S188" s="311"/>
      <c r="T188" s="311"/>
      <c r="U188" s="311"/>
      <c r="V188" s="311"/>
      <c r="W188" s="311"/>
      <c r="X188" s="312"/>
      <c r="Y188" s="15"/>
      <c r="Z188" s="15"/>
      <c r="AA188" s="15"/>
      <c r="AB188" s="15"/>
      <c r="AC188" s="15"/>
      <c r="AD188" s="15"/>
      <c r="AE188" s="15"/>
      <c r="AT188" s="313" t="s">
        <v>173</v>
      </c>
      <c r="AU188" s="313" t="s">
        <v>89</v>
      </c>
      <c r="AV188" s="15" t="s">
        <v>162</v>
      </c>
      <c r="AW188" s="15" t="s">
        <v>5</v>
      </c>
      <c r="AX188" s="15" t="s">
        <v>87</v>
      </c>
      <c r="AY188" s="313" t="s">
        <v>154</v>
      </c>
    </row>
    <row r="189" s="2" customFormat="1" ht="37.8" customHeight="1">
      <c r="A189" s="42"/>
      <c r="B189" s="43"/>
      <c r="C189" s="249" t="s">
        <v>278</v>
      </c>
      <c r="D189" s="249" t="s">
        <v>157</v>
      </c>
      <c r="E189" s="250" t="s">
        <v>643</v>
      </c>
      <c r="F189" s="251" t="s">
        <v>644</v>
      </c>
      <c r="G189" s="252" t="s">
        <v>193</v>
      </c>
      <c r="H189" s="253">
        <v>223</v>
      </c>
      <c r="I189" s="254"/>
      <c r="J189" s="254"/>
      <c r="K189" s="255">
        <f>ROUND(P189*H189,2)</f>
        <v>0</v>
      </c>
      <c r="L189" s="251" t="s">
        <v>161</v>
      </c>
      <c r="M189" s="45"/>
      <c r="N189" s="256" t="s">
        <v>1</v>
      </c>
      <c r="O189" s="257" t="s">
        <v>42</v>
      </c>
      <c r="P189" s="258">
        <f>I189+J189</f>
        <v>0</v>
      </c>
      <c r="Q189" s="258">
        <f>ROUND(I189*H189,2)</f>
        <v>0</v>
      </c>
      <c r="R189" s="258">
        <f>ROUND(J189*H189,2)</f>
        <v>0</v>
      </c>
      <c r="S189" s="95"/>
      <c r="T189" s="259">
        <f>S189*H189</f>
        <v>0</v>
      </c>
      <c r="U189" s="259">
        <v>0</v>
      </c>
      <c r="V189" s="259">
        <f>U189*H189</f>
        <v>0</v>
      </c>
      <c r="W189" s="259">
        <v>0</v>
      </c>
      <c r="X189" s="260">
        <f>W189*H189</f>
        <v>0</v>
      </c>
      <c r="Y189" s="42"/>
      <c r="Z189" s="42"/>
      <c r="AA189" s="42"/>
      <c r="AB189" s="42"/>
      <c r="AC189" s="42"/>
      <c r="AD189" s="42"/>
      <c r="AE189" s="42"/>
      <c r="AR189" s="261" t="s">
        <v>162</v>
      </c>
      <c r="AT189" s="261" t="s">
        <v>157</v>
      </c>
      <c r="AU189" s="261" t="s">
        <v>89</v>
      </c>
      <c r="AY189" s="17" t="s">
        <v>154</v>
      </c>
      <c r="BE189" s="148">
        <f>IF(O189="základní",K189,0)</f>
        <v>0</v>
      </c>
      <c r="BF189" s="148">
        <f>IF(O189="snížená",K189,0)</f>
        <v>0</v>
      </c>
      <c r="BG189" s="148">
        <f>IF(O189="zákl. přenesená",K189,0)</f>
        <v>0</v>
      </c>
      <c r="BH189" s="148">
        <f>IF(O189="sníž. přenesená",K189,0)</f>
        <v>0</v>
      </c>
      <c r="BI189" s="148">
        <f>IF(O189="nulová",K189,0)</f>
        <v>0</v>
      </c>
      <c r="BJ189" s="17" t="s">
        <v>87</v>
      </c>
      <c r="BK189" s="148">
        <f>ROUND(P189*H189,2)</f>
        <v>0</v>
      </c>
      <c r="BL189" s="17" t="s">
        <v>162</v>
      </c>
      <c r="BM189" s="261" t="s">
        <v>645</v>
      </c>
    </row>
    <row r="190" s="2" customFormat="1">
      <c r="A190" s="42"/>
      <c r="B190" s="43"/>
      <c r="C190" s="44"/>
      <c r="D190" s="262" t="s">
        <v>164</v>
      </c>
      <c r="E190" s="44"/>
      <c r="F190" s="263" t="s">
        <v>646</v>
      </c>
      <c r="G190" s="44"/>
      <c r="H190" s="44"/>
      <c r="I190" s="217"/>
      <c r="J190" s="217"/>
      <c r="K190" s="44"/>
      <c r="L190" s="44"/>
      <c r="M190" s="45"/>
      <c r="N190" s="264"/>
      <c r="O190" s="265"/>
      <c r="P190" s="95"/>
      <c r="Q190" s="95"/>
      <c r="R190" s="95"/>
      <c r="S190" s="95"/>
      <c r="T190" s="95"/>
      <c r="U190" s="95"/>
      <c r="V190" s="95"/>
      <c r="W190" s="95"/>
      <c r="X190" s="96"/>
      <c r="Y190" s="42"/>
      <c r="Z190" s="42"/>
      <c r="AA190" s="42"/>
      <c r="AB190" s="42"/>
      <c r="AC190" s="42"/>
      <c r="AD190" s="42"/>
      <c r="AE190" s="42"/>
      <c r="AT190" s="17" t="s">
        <v>164</v>
      </c>
      <c r="AU190" s="17" t="s">
        <v>89</v>
      </c>
    </row>
    <row r="191" s="2" customFormat="1">
      <c r="A191" s="42"/>
      <c r="B191" s="43"/>
      <c r="C191" s="44"/>
      <c r="D191" s="266" t="s">
        <v>166</v>
      </c>
      <c r="E191" s="44"/>
      <c r="F191" s="267" t="s">
        <v>647</v>
      </c>
      <c r="G191" s="44"/>
      <c r="H191" s="44"/>
      <c r="I191" s="217"/>
      <c r="J191" s="217"/>
      <c r="K191" s="44"/>
      <c r="L191" s="44"/>
      <c r="M191" s="45"/>
      <c r="N191" s="264"/>
      <c r="O191" s="265"/>
      <c r="P191" s="95"/>
      <c r="Q191" s="95"/>
      <c r="R191" s="95"/>
      <c r="S191" s="95"/>
      <c r="T191" s="95"/>
      <c r="U191" s="95"/>
      <c r="V191" s="95"/>
      <c r="W191" s="95"/>
      <c r="X191" s="96"/>
      <c r="Y191" s="42"/>
      <c r="Z191" s="42"/>
      <c r="AA191" s="42"/>
      <c r="AB191" s="42"/>
      <c r="AC191" s="42"/>
      <c r="AD191" s="42"/>
      <c r="AE191" s="42"/>
      <c r="AT191" s="17" t="s">
        <v>166</v>
      </c>
      <c r="AU191" s="17" t="s">
        <v>89</v>
      </c>
    </row>
    <row r="192" s="12" customFormat="1" ht="22.8" customHeight="1">
      <c r="A192" s="12"/>
      <c r="B192" s="232"/>
      <c r="C192" s="233"/>
      <c r="D192" s="234" t="s">
        <v>78</v>
      </c>
      <c r="E192" s="247" t="s">
        <v>155</v>
      </c>
      <c r="F192" s="247" t="s">
        <v>156</v>
      </c>
      <c r="G192" s="233"/>
      <c r="H192" s="233"/>
      <c r="I192" s="236"/>
      <c r="J192" s="236"/>
      <c r="K192" s="248">
        <f>BK192</f>
        <v>0</v>
      </c>
      <c r="L192" s="233"/>
      <c r="M192" s="238"/>
      <c r="N192" s="239"/>
      <c r="O192" s="240"/>
      <c r="P192" s="240"/>
      <c r="Q192" s="241">
        <f>SUM(Q193:Q233)</f>
        <v>0</v>
      </c>
      <c r="R192" s="241">
        <f>SUM(R193:R233)</f>
        <v>0</v>
      </c>
      <c r="S192" s="240"/>
      <c r="T192" s="242">
        <f>SUM(T193:T233)</f>
        <v>0</v>
      </c>
      <c r="U192" s="240"/>
      <c r="V192" s="242">
        <f>SUM(V193:V233)</f>
        <v>42.134796000000009</v>
      </c>
      <c r="W192" s="240"/>
      <c r="X192" s="243">
        <f>SUM(X193:X233)</f>
        <v>0.32800000000000001</v>
      </c>
      <c r="Y192" s="12"/>
      <c r="Z192" s="12"/>
      <c r="AA192" s="12"/>
      <c r="AB192" s="12"/>
      <c r="AC192" s="12"/>
      <c r="AD192" s="12"/>
      <c r="AE192" s="12"/>
      <c r="AR192" s="244" t="s">
        <v>87</v>
      </c>
      <c r="AT192" s="245" t="s">
        <v>78</v>
      </c>
      <c r="AU192" s="245" t="s">
        <v>87</v>
      </c>
      <c r="AY192" s="244" t="s">
        <v>154</v>
      </c>
      <c r="BK192" s="246">
        <f>SUM(BK193:BK233)</f>
        <v>0</v>
      </c>
    </row>
    <row r="193" s="2" customFormat="1" ht="24.15" customHeight="1">
      <c r="A193" s="42"/>
      <c r="B193" s="43"/>
      <c r="C193" s="249" t="s">
        <v>286</v>
      </c>
      <c r="D193" s="249" t="s">
        <v>157</v>
      </c>
      <c r="E193" s="250" t="s">
        <v>648</v>
      </c>
      <c r="F193" s="251" t="s">
        <v>649</v>
      </c>
      <c r="G193" s="252" t="s">
        <v>160</v>
      </c>
      <c r="H193" s="253">
        <v>66</v>
      </c>
      <c r="I193" s="254"/>
      <c r="J193" s="254"/>
      <c r="K193" s="255">
        <f>ROUND(P193*H193,2)</f>
        <v>0</v>
      </c>
      <c r="L193" s="251" t="s">
        <v>1</v>
      </c>
      <c r="M193" s="45"/>
      <c r="N193" s="256" t="s">
        <v>1</v>
      </c>
      <c r="O193" s="257" t="s">
        <v>42</v>
      </c>
      <c r="P193" s="258">
        <f>I193+J193</f>
        <v>0</v>
      </c>
      <c r="Q193" s="258">
        <f>ROUND(I193*H193,2)</f>
        <v>0</v>
      </c>
      <c r="R193" s="258">
        <f>ROUND(J193*H193,2)</f>
        <v>0</v>
      </c>
      <c r="S193" s="95"/>
      <c r="T193" s="259">
        <f>S193*H193</f>
        <v>0</v>
      </c>
      <c r="U193" s="259">
        <v>0.00073999999999999999</v>
      </c>
      <c r="V193" s="259">
        <f>U193*H193</f>
        <v>0.048840000000000001</v>
      </c>
      <c r="W193" s="259">
        <v>0</v>
      </c>
      <c r="X193" s="260">
        <f>W193*H193</f>
        <v>0</v>
      </c>
      <c r="Y193" s="42"/>
      <c r="Z193" s="42"/>
      <c r="AA193" s="42"/>
      <c r="AB193" s="42"/>
      <c r="AC193" s="42"/>
      <c r="AD193" s="42"/>
      <c r="AE193" s="42"/>
      <c r="AR193" s="261" t="s">
        <v>162</v>
      </c>
      <c r="AT193" s="261" t="s">
        <v>157</v>
      </c>
      <c r="AU193" s="261" t="s">
        <v>89</v>
      </c>
      <c r="AY193" s="17" t="s">
        <v>154</v>
      </c>
      <c r="BE193" s="148">
        <f>IF(O193="základní",K193,0)</f>
        <v>0</v>
      </c>
      <c r="BF193" s="148">
        <f>IF(O193="snížená",K193,0)</f>
        <v>0</v>
      </c>
      <c r="BG193" s="148">
        <f>IF(O193="zákl. přenesená",K193,0)</f>
        <v>0</v>
      </c>
      <c r="BH193" s="148">
        <f>IF(O193="sníž. přenesená",K193,0)</f>
        <v>0</v>
      </c>
      <c r="BI193" s="148">
        <f>IF(O193="nulová",K193,0)</f>
        <v>0</v>
      </c>
      <c r="BJ193" s="17" t="s">
        <v>87</v>
      </c>
      <c r="BK193" s="148">
        <f>ROUND(P193*H193,2)</f>
        <v>0</v>
      </c>
      <c r="BL193" s="17" t="s">
        <v>162</v>
      </c>
      <c r="BM193" s="261" t="s">
        <v>650</v>
      </c>
    </row>
    <row r="194" s="2" customFormat="1">
      <c r="A194" s="42"/>
      <c r="B194" s="43"/>
      <c r="C194" s="44"/>
      <c r="D194" s="262" t="s">
        <v>164</v>
      </c>
      <c r="E194" s="44"/>
      <c r="F194" s="263" t="s">
        <v>651</v>
      </c>
      <c r="G194" s="44"/>
      <c r="H194" s="44"/>
      <c r="I194" s="217"/>
      <c r="J194" s="217"/>
      <c r="K194" s="44"/>
      <c r="L194" s="44"/>
      <c r="M194" s="45"/>
      <c r="N194" s="264"/>
      <c r="O194" s="265"/>
      <c r="P194" s="95"/>
      <c r="Q194" s="95"/>
      <c r="R194" s="95"/>
      <c r="S194" s="95"/>
      <c r="T194" s="95"/>
      <c r="U194" s="95"/>
      <c r="V194" s="95"/>
      <c r="W194" s="95"/>
      <c r="X194" s="96"/>
      <c r="Y194" s="42"/>
      <c r="Z194" s="42"/>
      <c r="AA194" s="42"/>
      <c r="AB194" s="42"/>
      <c r="AC194" s="42"/>
      <c r="AD194" s="42"/>
      <c r="AE194" s="42"/>
      <c r="AT194" s="17" t="s">
        <v>164</v>
      </c>
      <c r="AU194" s="17" t="s">
        <v>89</v>
      </c>
    </row>
    <row r="195" s="2" customFormat="1" ht="21.75" customHeight="1">
      <c r="A195" s="42"/>
      <c r="B195" s="43"/>
      <c r="C195" s="268" t="s">
        <v>9</v>
      </c>
      <c r="D195" s="268" t="s">
        <v>168</v>
      </c>
      <c r="E195" s="269" t="s">
        <v>652</v>
      </c>
      <c r="F195" s="270" t="s">
        <v>653</v>
      </c>
      <c r="G195" s="271" t="s">
        <v>654</v>
      </c>
      <c r="H195" s="272">
        <v>46</v>
      </c>
      <c r="I195" s="273"/>
      <c r="J195" s="274"/>
      <c r="K195" s="275">
        <f>ROUND(P195*H195,2)</f>
        <v>0</v>
      </c>
      <c r="L195" s="270" t="s">
        <v>1</v>
      </c>
      <c r="M195" s="276"/>
      <c r="N195" s="277" t="s">
        <v>1</v>
      </c>
      <c r="O195" s="257" t="s">
        <v>42</v>
      </c>
      <c r="P195" s="258">
        <f>I195+J195</f>
        <v>0</v>
      </c>
      <c r="Q195" s="258">
        <f>ROUND(I195*H195,2)</f>
        <v>0</v>
      </c>
      <c r="R195" s="258">
        <f>ROUND(J195*H195,2)</f>
        <v>0</v>
      </c>
      <c r="S195" s="95"/>
      <c r="T195" s="259">
        <f>S195*H195</f>
        <v>0</v>
      </c>
      <c r="U195" s="259">
        <v>0</v>
      </c>
      <c r="V195" s="259">
        <f>U195*H195</f>
        <v>0</v>
      </c>
      <c r="W195" s="259">
        <v>0</v>
      </c>
      <c r="X195" s="260">
        <f>W195*H195</f>
        <v>0</v>
      </c>
      <c r="Y195" s="42"/>
      <c r="Z195" s="42"/>
      <c r="AA195" s="42"/>
      <c r="AB195" s="42"/>
      <c r="AC195" s="42"/>
      <c r="AD195" s="42"/>
      <c r="AE195" s="42"/>
      <c r="AR195" s="261" t="s">
        <v>171</v>
      </c>
      <c r="AT195" s="261" t="s">
        <v>168</v>
      </c>
      <c r="AU195" s="261" t="s">
        <v>89</v>
      </c>
      <c r="AY195" s="17" t="s">
        <v>154</v>
      </c>
      <c r="BE195" s="148">
        <f>IF(O195="základní",K195,0)</f>
        <v>0</v>
      </c>
      <c r="BF195" s="148">
        <f>IF(O195="snížená",K195,0)</f>
        <v>0</v>
      </c>
      <c r="BG195" s="148">
        <f>IF(O195="zákl. přenesená",K195,0)</f>
        <v>0</v>
      </c>
      <c r="BH195" s="148">
        <f>IF(O195="sníž. přenesená",K195,0)</f>
        <v>0</v>
      </c>
      <c r="BI195" s="148">
        <f>IF(O195="nulová",K195,0)</f>
        <v>0</v>
      </c>
      <c r="BJ195" s="17" t="s">
        <v>87</v>
      </c>
      <c r="BK195" s="148">
        <f>ROUND(P195*H195,2)</f>
        <v>0</v>
      </c>
      <c r="BL195" s="17" t="s">
        <v>162</v>
      </c>
      <c r="BM195" s="261" t="s">
        <v>655</v>
      </c>
    </row>
    <row r="196" s="2" customFormat="1">
      <c r="A196" s="42"/>
      <c r="B196" s="43"/>
      <c r="C196" s="44"/>
      <c r="D196" s="262" t="s">
        <v>164</v>
      </c>
      <c r="E196" s="44"/>
      <c r="F196" s="263" t="s">
        <v>656</v>
      </c>
      <c r="G196" s="44"/>
      <c r="H196" s="44"/>
      <c r="I196" s="217"/>
      <c r="J196" s="217"/>
      <c r="K196" s="44"/>
      <c r="L196" s="44"/>
      <c r="M196" s="45"/>
      <c r="N196" s="264"/>
      <c r="O196" s="265"/>
      <c r="P196" s="95"/>
      <c r="Q196" s="95"/>
      <c r="R196" s="95"/>
      <c r="S196" s="95"/>
      <c r="T196" s="95"/>
      <c r="U196" s="95"/>
      <c r="V196" s="95"/>
      <c r="W196" s="95"/>
      <c r="X196" s="96"/>
      <c r="Y196" s="42"/>
      <c r="Z196" s="42"/>
      <c r="AA196" s="42"/>
      <c r="AB196" s="42"/>
      <c r="AC196" s="42"/>
      <c r="AD196" s="42"/>
      <c r="AE196" s="42"/>
      <c r="AT196" s="17" t="s">
        <v>164</v>
      </c>
      <c r="AU196" s="17" t="s">
        <v>89</v>
      </c>
    </row>
    <row r="197" s="13" customFormat="1">
      <c r="A197" s="13"/>
      <c r="B197" s="278"/>
      <c r="C197" s="279"/>
      <c r="D197" s="262" t="s">
        <v>173</v>
      </c>
      <c r="E197" s="280" t="s">
        <v>1</v>
      </c>
      <c r="F197" s="281" t="s">
        <v>657</v>
      </c>
      <c r="G197" s="279"/>
      <c r="H197" s="282">
        <v>46</v>
      </c>
      <c r="I197" s="283"/>
      <c r="J197" s="283"/>
      <c r="K197" s="279"/>
      <c r="L197" s="279"/>
      <c r="M197" s="284"/>
      <c r="N197" s="285"/>
      <c r="O197" s="286"/>
      <c r="P197" s="286"/>
      <c r="Q197" s="286"/>
      <c r="R197" s="286"/>
      <c r="S197" s="286"/>
      <c r="T197" s="286"/>
      <c r="U197" s="286"/>
      <c r="V197" s="286"/>
      <c r="W197" s="286"/>
      <c r="X197" s="287"/>
      <c r="Y197" s="13"/>
      <c r="Z197" s="13"/>
      <c r="AA197" s="13"/>
      <c r="AB197" s="13"/>
      <c r="AC197" s="13"/>
      <c r="AD197" s="13"/>
      <c r="AE197" s="13"/>
      <c r="AT197" s="288" t="s">
        <v>173</v>
      </c>
      <c r="AU197" s="288" t="s">
        <v>89</v>
      </c>
      <c r="AV197" s="13" t="s">
        <v>89</v>
      </c>
      <c r="AW197" s="13" t="s">
        <v>5</v>
      </c>
      <c r="AX197" s="13" t="s">
        <v>87</v>
      </c>
      <c r="AY197" s="288" t="s">
        <v>154</v>
      </c>
    </row>
    <row r="198" s="2" customFormat="1" ht="24.15" customHeight="1">
      <c r="A198" s="42"/>
      <c r="B198" s="43"/>
      <c r="C198" s="249" t="s">
        <v>299</v>
      </c>
      <c r="D198" s="249" t="s">
        <v>157</v>
      </c>
      <c r="E198" s="250" t="s">
        <v>658</v>
      </c>
      <c r="F198" s="251" t="s">
        <v>659</v>
      </c>
      <c r="G198" s="252" t="s">
        <v>389</v>
      </c>
      <c r="H198" s="253">
        <v>4</v>
      </c>
      <c r="I198" s="254"/>
      <c r="J198" s="254"/>
      <c r="K198" s="255">
        <f>ROUND(P198*H198,2)</f>
        <v>0</v>
      </c>
      <c r="L198" s="251" t="s">
        <v>161</v>
      </c>
      <c r="M198" s="45"/>
      <c r="N198" s="256" t="s">
        <v>1</v>
      </c>
      <c r="O198" s="257" t="s">
        <v>42</v>
      </c>
      <c r="P198" s="258">
        <f>I198+J198</f>
        <v>0</v>
      </c>
      <c r="Q198" s="258">
        <f>ROUND(I198*H198,2)</f>
        <v>0</v>
      </c>
      <c r="R198" s="258">
        <f>ROUND(J198*H198,2)</f>
        <v>0</v>
      </c>
      <c r="S198" s="95"/>
      <c r="T198" s="259">
        <f>S198*H198</f>
        <v>0</v>
      </c>
      <c r="U198" s="259">
        <v>0.00069999999999999999</v>
      </c>
      <c r="V198" s="259">
        <f>U198*H198</f>
        <v>0.0028</v>
      </c>
      <c r="W198" s="259">
        <v>0</v>
      </c>
      <c r="X198" s="260">
        <f>W198*H198</f>
        <v>0</v>
      </c>
      <c r="Y198" s="42"/>
      <c r="Z198" s="42"/>
      <c r="AA198" s="42"/>
      <c r="AB198" s="42"/>
      <c r="AC198" s="42"/>
      <c r="AD198" s="42"/>
      <c r="AE198" s="42"/>
      <c r="AR198" s="261" t="s">
        <v>162</v>
      </c>
      <c r="AT198" s="261" t="s">
        <v>157</v>
      </c>
      <c r="AU198" s="261" t="s">
        <v>89</v>
      </c>
      <c r="AY198" s="17" t="s">
        <v>154</v>
      </c>
      <c r="BE198" s="148">
        <f>IF(O198="základní",K198,0)</f>
        <v>0</v>
      </c>
      <c r="BF198" s="148">
        <f>IF(O198="snížená",K198,0)</f>
        <v>0</v>
      </c>
      <c r="BG198" s="148">
        <f>IF(O198="zákl. přenesená",K198,0)</f>
        <v>0</v>
      </c>
      <c r="BH198" s="148">
        <f>IF(O198="sníž. přenesená",K198,0)</f>
        <v>0</v>
      </c>
      <c r="BI198" s="148">
        <f>IF(O198="nulová",K198,0)</f>
        <v>0</v>
      </c>
      <c r="BJ198" s="17" t="s">
        <v>87</v>
      </c>
      <c r="BK198" s="148">
        <f>ROUND(P198*H198,2)</f>
        <v>0</v>
      </c>
      <c r="BL198" s="17" t="s">
        <v>162</v>
      </c>
      <c r="BM198" s="261" t="s">
        <v>660</v>
      </c>
    </row>
    <row r="199" s="2" customFormat="1">
      <c r="A199" s="42"/>
      <c r="B199" s="43"/>
      <c r="C199" s="44"/>
      <c r="D199" s="262" t="s">
        <v>164</v>
      </c>
      <c r="E199" s="44"/>
      <c r="F199" s="263" t="s">
        <v>661</v>
      </c>
      <c r="G199" s="44"/>
      <c r="H199" s="44"/>
      <c r="I199" s="217"/>
      <c r="J199" s="217"/>
      <c r="K199" s="44"/>
      <c r="L199" s="44"/>
      <c r="M199" s="45"/>
      <c r="N199" s="264"/>
      <c r="O199" s="265"/>
      <c r="P199" s="95"/>
      <c r="Q199" s="95"/>
      <c r="R199" s="95"/>
      <c r="S199" s="95"/>
      <c r="T199" s="95"/>
      <c r="U199" s="95"/>
      <c r="V199" s="95"/>
      <c r="W199" s="95"/>
      <c r="X199" s="96"/>
      <c r="Y199" s="42"/>
      <c r="Z199" s="42"/>
      <c r="AA199" s="42"/>
      <c r="AB199" s="42"/>
      <c r="AC199" s="42"/>
      <c r="AD199" s="42"/>
      <c r="AE199" s="42"/>
      <c r="AT199" s="17" t="s">
        <v>164</v>
      </c>
      <c r="AU199" s="17" t="s">
        <v>89</v>
      </c>
    </row>
    <row r="200" s="2" customFormat="1">
      <c r="A200" s="42"/>
      <c r="B200" s="43"/>
      <c r="C200" s="44"/>
      <c r="D200" s="266" t="s">
        <v>166</v>
      </c>
      <c r="E200" s="44"/>
      <c r="F200" s="267" t="s">
        <v>662</v>
      </c>
      <c r="G200" s="44"/>
      <c r="H200" s="44"/>
      <c r="I200" s="217"/>
      <c r="J200" s="217"/>
      <c r="K200" s="44"/>
      <c r="L200" s="44"/>
      <c r="M200" s="45"/>
      <c r="N200" s="264"/>
      <c r="O200" s="265"/>
      <c r="P200" s="95"/>
      <c r="Q200" s="95"/>
      <c r="R200" s="95"/>
      <c r="S200" s="95"/>
      <c r="T200" s="95"/>
      <c r="U200" s="95"/>
      <c r="V200" s="95"/>
      <c r="W200" s="95"/>
      <c r="X200" s="96"/>
      <c r="Y200" s="42"/>
      <c r="Z200" s="42"/>
      <c r="AA200" s="42"/>
      <c r="AB200" s="42"/>
      <c r="AC200" s="42"/>
      <c r="AD200" s="42"/>
      <c r="AE200" s="42"/>
      <c r="AT200" s="17" t="s">
        <v>166</v>
      </c>
      <c r="AU200" s="17" t="s">
        <v>89</v>
      </c>
    </row>
    <row r="201" s="2" customFormat="1" ht="24.15" customHeight="1">
      <c r="A201" s="42"/>
      <c r="B201" s="43"/>
      <c r="C201" s="249" t="s">
        <v>322</v>
      </c>
      <c r="D201" s="249" t="s">
        <v>157</v>
      </c>
      <c r="E201" s="250" t="s">
        <v>663</v>
      </c>
      <c r="F201" s="251" t="s">
        <v>664</v>
      </c>
      <c r="G201" s="252" t="s">
        <v>389</v>
      </c>
      <c r="H201" s="253">
        <v>4</v>
      </c>
      <c r="I201" s="254"/>
      <c r="J201" s="254"/>
      <c r="K201" s="255">
        <f>ROUND(P201*H201,2)</f>
        <v>0</v>
      </c>
      <c r="L201" s="251" t="s">
        <v>161</v>
      </c>
      <c r="M201" s="45"/>
      <c r="N201" s="256" t="s">
        <v>1</v>
      </c>
      <c r="O201" s="257" t="s">
        <v>42</v>
      </c>
      <c r="P201" s="258">
        <f>I201+J201</f>
        <v>0</v>
      </c>
      <c r="Q201" s="258">
        <f>ROUND(I201*H201,2)</f>
        <v>0</v>
      </c>
      <c r="R201" s="258">
        <f>ROUND(J201*H201,2)</f>
        <v>0</v>
      </c>
      <c r="S201" s="95"/>
      <c r="T201" s="259">
        <f>S201*H201</f>
        <v>0</v>
      </c>
      <c r="U201" s="259">
        <v>0.11241</v>
      </c>
      <c r="V201" s="259">
        <f>U201*H201</f>
        <v>0.44963999999999998</v>
      </c>
      <c r="W201" s="259">
        <v>0</v>
      </c>
      <c r="X201" s="260">
        <f>W201*H201</f>
        <v>0</v>
      </c>
      <c r="Y201" s="42"/>
      <c r="Z201" s="42"/>
      <c r="AA201" s="42"/>
      <c r="AB201" s="42"/>
      <c r="AC201" s="42"/>
      <c r="AD201" s="42"/>
      <c r="AE201" s="42"/>
      <c r="AR201" s="261" t="s">
        <v>162</v>
      </c>
      <c r="AT201" s="261" t="s">
        <v>157</v>
      </c>
      <c r="AU201" s="261" t="s">
        <v>89</v>
      </c>
      <c r="AY201" s="17" t="s">
        <v>154</v>
      </c>
      <c r="BE201" s="148">
        <f>IF(O201="základní",K201,0)</f>
        <v>0</v>
      </c>
      <c r="BF201" s="148">
        <f>IF(O201="snížená",K201,0)</f>
        <v>0</v>
      </c>
      <c r="BG201" s="148">
        <f>IF(O201="zákl. přenesená",K201,0)</f>
        <v>0</v>
      </c>
      <c r="BH201" s="148">
        <f>IF(O201="sníž. přenesená",K201,0)</f>
        <v>0</v>
      </c>
      <c r="BI201" s="148">
        <f>IF(O201="nulová",K201,0)</f>
        <v>0</v>
      </c>
      <c r="BJ201" s="17" t="s">
        <v>87</v>
      </c>
      <c r="BK201" s="148">
        <f>ROUND(P201*H201,2)</f>
        <v>0</v>
      </c>
      <c r="BL201" s="17" t="s">
        <v>162</v>
      </c>
      <c r="BM201" s="261" t="s">
        <v>665</v>
      </c>
    </row>
    <row r="202" s="2" customFormat="1">
      <c r="A202" s="42"/>
      <c r="B202" s="43"/>
      <c r="C202" s="44"/>
      <c r="D202" s="262" t="s">
        <v>164</v>
      </c>
      <c r="E202" s="44"/>
      <c r="F202" s="263" t="s">
        <v>666</v>
      </c>
      <c r="G202" s="44"/>
      <c r="H202" s="44"/>
      <c r="I202" s="217"/>
      <c r="J202" s="217"/>
      <c r="K202" s="44"/>
      <c r="L202" s="44"/>
      <c r="M202" s="45"/>
      <c r="N202" s="264"/>
      <c r="O202" s="265"/>
      <c r="P202" s="95"/>
      <c r="Q202" s="95"/>
      <c r="R202" s="95"/>
      <c r="S202" s="95"/>
      <c r="T202" s="95"/>
      <c r="U202" s="95"/>
      <c r="V202" s="95"/>
      <c r="W202" s="95"/>
      <c r="X202" s="96"/>
      <c r="Y202" s="42"/>
      <c r="Z202" s="42"/>
      <c r="AA202" s="42"/>
      <c r="AB202" s="42"/>
      <c r="AC202" s="42"/>
      <c r="AD202" s="42"/>
      <c r="AE202" s="42"/>
      <c r="AT202" s="17" t="s">
        <v>164</v>
      </c>
      <c r="AU202" s="17" t="s">
        <v>89</v>
      </c>
    </row>
    <row r="203" s="2" customFormat="1">
      <c r="A203" s="42"/>
      <c r="B203" s="43"/>
      <c r="C203" s="44"/>
      <c r="D203" s="266" t="s">
        <v>166</v>
      </c>
      <c r="E203" s="44"/>
      <c r="F203" s="267" t="s">
        <v>667</v>
      </c>
      <c r="G203" s="44"/>
      <c r="H203" s="44"/>
      <c r="I203" s="217"/>
      <c r="J203" s="217"/>
      <c r="K203" s="44"/>
      <c r="L203" s="44"/>
      <c r="M203" s="45"/>
      <c r="N203" s="264"/>
      <c r="O203" s="265"/>
      <c r="P203" s="95"/>
      <c r="Q203" s="95"/>
      <c r="R203" s="95"/>
      <c r="S203" s="95"/>
      <c r="T203" s="95"/>
      <c r="U203" s="95"/>
      <c r="V203" s="95"/>
      <c r="W203" s="95"/>
      <c r="X203" s="96"/>
      <c r="Y203" s="42"/>
      <c r="Z203" s="42"/>
      <c r="AA203" s="42"/>
      <c r="AB203" s="42"/>
      <c r="AC203" s="42"/>
      <c r="AD203" s="42"/>
      <c r="AE203" s="42"/>
      <c r="AT203" s="17" t="s">
        <v>166</v>
      </c>
      <c r="AU203" s="17" t="s">
        <v>89</v>
      </c>
    </row>
    <row r="204" s="13" customFormat="1">
      <c r="A204" s="13"/>
      <c r="B204" s="278"/>
      <c r="C204" s="279"/>
      <c r="D204" s="262" t="s">
        <v>173</v>
      </c>
      <c r="E204" s="280" t="s">
        <v>1</v>
      </c>
      <c r="F204" s="281" t="s">
        <v>668</v>
      </c>
      <c r="G204" s="279"/>
      <c r="H204" s="282">
        <v>2</v>
      </c>
      <c r="I204" s="283"/>
      <c r="J204" s="283"/>
      <c r="K204" s="279"/>
      <c r="L204" s="279"/>
      <c r="M204" s="284"/>
      <c r="N204" s="285"/>
      <c r="O204" s="286"/>
      <c r="P204" s="286"/>
      <c r="Q204" s="286"/>
      <c r="R204" s="286"/>
      <c r="S204" s="286"/>
      <c r="T204" s="286"/>
      <c r="U204" s="286"/>
      <c r="V204" s="286"/>
      <c r="W204" s="286"/>
      <c r="X204" s="287"/>
      <c r="Y204" s="13"/>
      <c r="Z204" s="13"/>
      <c r="AA204" s="13"/>
      <c r="AB204" s="13"/>
      <c r="AC204" s="13"/>
      <c r="AD204" s="13"/>
      <c r="AE204" s="13"/>
      <c r="AT204" s="288" t="s">
        <v>173</v>
      </c>
      <c r="AU204" s="288" t="s">
        <v>89</v>
      </c>
      <c r="AV204" s="13" t="s">
        <v>89</v>
      </c>
      <c r="AW204" s="13" t="s">
        <v>5</v>
      </c>
      <c r="AX204" s="13" t="s">
        <v>79</v>
      </c>
      <c r="AY204" s="288" t="s">
        <v>154</v>
      </c>
    </row>
    <row r="205" s="13" customFormat="1">
      <c r="A205" s="13"/>
      <c r="B205" s="278"/>
      <c r="C205" s="279"/>
      <c r="D205" s="262" t="s">
        <v>173</v>
      </c>
      <c r="E205" s="280" t="s">
        <v>1</v>
      </c>
      <c r="F205" s="281" t="s">
        <v>669</v>
      </c>
      <c r="G205" s="279"/>
      <c r="H205" s="282">
        <v>2</v>
      </c>
      <c r="I205" s="283"/>
      <c r="J205" s="283"/>
      <c r="K205" s="279"/>
      <c r="L205" s="279"/>
      <c r="M205" s="284"/>
      <c r="N205" s="285"/>
      <c r="O205" s="286"/>
      <c r="P205" s="286"/>
      <c r="Q205" s="286"/>
      <c r="R205" s="286"/>
      <c r="S205" s="286"/>
      <c r="T205" s="286"/>
      <c r="U205" s="286"/>
      <c r="V205" s="286"/>
      <c r="W205" s="286"/>
      <c r="X205" s="287"/>
      <c r="Y205" s="13"/>
      <c r="Z205" s="13"/>
      <c r="AA205" s="13"/>
      <c r="AB205" s="13"/>
      <c r="AC205" s="13"/>
      <c r="AD205" s="13"/>
      <c r="AE205" s="13"/>
      <c r="AT205" s="288" t="s">
        <v>173</v>
      </c>
      <c r="AU205" s="288" t="s">
        <v>89</v>
      </c>
      <c r="AV205" s="13" t="s">
        <v>89</v>
      </c>
      <c r="AW205" s="13" t="s">
        <v>5</v>
      </c>
      <c r="AX205" s="13" t="s">
        <v>79</v>
      </c>
      <c r="AY205" s="288" t="s">
        <v>154</v>
      </c>
    </row>
    <row r="206" s="15" customFormat="1">
      <c r="A206" s="15"/>
      <c r="B206" s="303"/>
      <c r="C206" s="304"/>
      <c r="D206" s="262" t="s">
        <v>173</v>
      </c>
      <c r="E206" s="305" t="s">
        <v>1</v>
      </c>
      <c r="F206" s="306" t="s">
        <v>200</v>
      </c>
      <c r="G206" s="304"/>
      <c r="H206" s="307">
        <v>4</v>
      </c>
      <c r="I206" s="308"/>
      <c r="J206" s="308"/>
      <c r="K206" s="304"/>
      <c r="L206" s="304"/>
      <c r="M206" s="309"/>
      <c r="N206" s="310"/>
      <c r="O206" s="311"/>
      <c r="P206" s="311"/>
      <c r="Q206" s="311"/>
      <c r="R206" s="311"/>
      <c r="S206" s="311"/>
      <c r="T206" s="311"/>
      <c r="U206" s="311"/>
      <c r="V206" s="311"/>
      <c r="W206" s="311"/>
      <c r="X206" s="312"/>
      <c r="Y206" s="15"/>
      <c r="Z206" s="15"/>
      <c r="AA206" s="15"/>
      <c r="AB206" s="15"/>
      <c r="AC206" s="15"/>
      <c r="AD206" s="15"/>
      <c r="AE206" s="15"/>
      <c r="AT206" s="313" t="s">
        <v>173</v>
      </c>
      <c r="AU206" s="313" t="s">
        <v>89</v>
      </c>
      <c r="AV206" s="15" t="s">
        <v>162</v>
      </c>
      <c r="AW206" s="15" t="s">
        <v>5</v>
      </c>
      <c r="AX206" s="15" t="s">
        <v>87</v>
      </c>
      <c r="AY206" s="313" t="s">
        <v>154</v>
      </c>
    </row>
    <row r="207" s="2" customFormat="1" ht="21.75" customHeight="1">
      <c r="A207" s="42"/>
      <c r="B207" s="43"/>
      <c r="C207" s="268" t="s">
        <v>330</v>
      </c>
      <c r="D207" s="268" t="s">
        <v>168</v>
      </c>
      <c r="E207" s="269" t="s">
        <v>670</v>
      </c>
      <c r="F207" s="270" t="s">
        <v>671</v>
      </c>
      <c r="G207" s="271" t="s">
        <v>389</v>
      </c>
      <c r="H207" s="272">
        <v>4</v>
      </c>
      <c r="I207" s="273"/>
      <c r="J207" s="274"/>
      <c r="K207" s="275">
        <f>ROUND(P207*H207,2)</f>
        <v>0</v>
      </c>
      <c r="L207" s="270" t="s">
        <v>1</v>
      </c>
      <c r="M207" s="276"/>
      <c r="N207" s="277" t="s">
        <v>1</v>
      </c>
      <c r="O207" s="257" t="s">
        <v>42</v>
      </c>
      <c r="P207" s="258">
        <f>I207+J207</f>
        <v>0</v>
      </c>
      <c r="Q207" s="258">
        <f>ROUND(I207*H207,2)</f>
        <v>0</v>
      </c>
      <c r="R207" s="258">
        <f>ROUND(J207*H207,2)</f>
        <v>0</v>
      </c>
      <c r="S207" s="95"/>
      <c r="T207" s="259">
        <f>S207*H207</f>
        <v>0</v>
      </c>
      <c r="U207" s="259">
        <v>0.0025000000000000001</v>
      </c>
      <c r="V207" s="259">
        <f>U207*H207</f>
        <v>0.01</v>
      </c>
      <c r="W207" s="259">
        <v>0</v>
      </c>
      <c r="X207" s="260">
        <f>W207*H207</f>
        <v>0</v>
      </c>
      <c r="Y207" s="42"/>
      <c r="Z207" s="42"/>
      <c r="AA207" s="42"/>
      <c r="AB207" s="42"/>
      <c r="AC207" s="42"/>
      <c r="AD207" s="42"/>
      <c r="AE207" s="42"/>
      <c r="AR207" s="261" t="s">
        <v>171</v>
      </c>
      <c r="AT207" s="261" t="s">
        <v>168</v>
      </c>
      <c r="AU207" s="261" t="s">
        <v>89</v>
      </c>
      <c r="AY207" s="17" t="s">
        <v>154</v>
      </c>
      <c r="BE207" s="148">
        <f>IF(O207="základní",K207,0)</f>
        <v>0</v>
      </c>
      <c r="BF207" s="148">
        <f>IF(O207="snížená",K207,0)</f>
        <v>0</v>
      </c>
      <c r="BG207" s="148">
        <f>IF(O207="zákl. přenesená",K207,0)</f>
        <v>0</v>
      </c>
      <c r="BH207" s="148">
        <f>IF(O207="sníž. přenesená",K207,0)</f>
        <v>0</v>
      </c>
      <c r="BI207" s="148">
        <f>IF(O207="nulová",K207,0)</f>
        <v>0</v>
      </c>
      <c r="BJ207" s="17" t="s">
        <v>87</v>
      </c>
      <c r="BK207" s="148">
        <f>ROUND(P207*H207,2)</f>
        <v>0</v>
      </c>
      <c r="BL207" s="17" t="s">
        <v>162</v>
      </c>
      <c r="BM207" s="261" t="s">
        <v>672</v>
      </c>
    </row>
    <row r="208" s="2" customFormat="1">
      <c r="A208" s="42"/>
      <c r="B208" s="43"/>
      <c r="C208" s="44"/>
      <c r="D208" s="262" t="s">
        <v>164</v>
      </c>
      <c r="E208" s="44"/>
      <c r="F208" s="263" t="s">
        <v>671</v>
      </c>
      <c r="G208" s="44"/>
      <c r="H208" s="44"/>
      <c r="I208" s="217"/>
      <c r="J208" s="217"/>
      <c r="K208" s="44"/>
      <c r="L208" s="44"/>
      <c r="M208" s="45"/>
      <c r="N208" s="264"/>
      <c r="O208" s="265"/>
      <c r="P208" s="95"/>
      <c r="Q208" s="95"/>
      <c r="R208" s="95"/>
      <c r="S208" s="95"/>
      <c r="T208" s="95"/>
      <c r="U208" s="95"/>
      <c r="V208" s="95"/>
      <c r="W208" s="95"/>
      <c r="X208" s="96"/>
      <c r="Y208" s="42"/>
      <c r="Z208" s="42"/>
      <c r="AA208" s="42"/>
      <c r="AB208" s="42"/>
      <c r="AC208" s="42"/>
      <c r="AD208" s="42"/>
      <c r="AE208" s="42"/>
      <c r="AT208" s="17" t="s">
        <v>164</v>
      </c>
      <c r="AU208" s="17" t="s">
        <v>89</v>
      </c>
    </row>
    <row r="209" s="13" customFormat="1">
      <c r="A209" s="13"/>
      <c r="B209" s="278"/>
      <c r="C209" s="279"/>
      <c r="D209" s="262" t="s">
        <v>173</v>
      </c>
      <c r="E209" s="280" t="s">
        <v>1</v>
      </c>
      <c r="F209" s="281" t="s">
        <v>673</v>
      </c>
      <c r="G209" s="279"/>
      <c r="H209" s="282">
        <v>4</v>
      </c>
      <c r="I209" s="283"/>
      <c r="J209" s="283"/>
      <c r="K209" s="279"/>
      <c r="L209" s="279"/>
      <c r="M209" s="284"/>
      <c r="N209" s="285"/>
      <c r="O209" s="286"/>
      <c r="P209" s="286"/>
      <c r="Q209" s="286"/>
      <c r="R209" s="286"/>
      <c r="S209" s="286"/>
      <c r="T209" s="286"/>
      <c r="U209" s="286"/>
      <c r="V209" s="286"/>
      <c r="W209" s="286"/>
      <c r="X209" s="287"/>
      <c r="Y209" s="13"/>
      <c r="Z209" s="13"/>
      <c r="AA209" s="13"/>
      <c r="AB209" s="13"/>
      <c r="AC209" s="13"/>
      <c r="AD209" s="13"/>
      <c r="AE209" s="13"/>
      <c r="AT209" s="288" t="s">
        <v>173</v>
      </c>
      <c r="AU209" s="288" t="s">
        <v>89</v>
      </c>
      <c r="AV209" s="13" t="s">
        <v>89</v>
      </c>
      <c r="AW209" s="13" t="s">
        <v>5</v>
      </c>
      <c r="AX209" s="13" t="s">
        <v>79</v>
      </c>
      <c r="AY209" s="288" t="s">
        <v>154</v>
      </c>
    </row>
    <row r="210" s="15" customFormat="1">
      <c r="A210" s="15"/>
      <c r="B210" s="303"/>
      <c r="C210" s="304"/>
      <c r="D210" s="262" t="s">
        <v>173</v>
      </c>
      <c r="E210" s="305" t="s">
        <v>1</v>
      </c>
      <c r="F210" s="306" t="s">
        <v>200</v>
      </c>
      <c r="G210" s="304"/>
      <c r="H210" s="307">
        <v>4</v>
      </c>
      <c r="I210" s="308"/>
      <c r="J210" s="308"/>
      <c r="K210" s="304"/>
      <c r="L210" s="304"/>
      <c r="M210" s="309"/>
      <c r="N210" s="310"/>
      <c r="O210" s="311"/>
      <c r="P210" s="311"/>
      <c r="Q210" s="311"/>
      <c r="R210" s="311"/>
      <c r="S210" s="311"/>
      <c r="T210" s="311"/>
      <c r="U210" s="311"/>
      <c r="V210" s="311"/>
      <c r="W210" s="311"/>
      <c r="X210" s="312"/>
      <c r="Y210" s="15"/>
      <c r="Z210" s="15"/>
      <c r="AA210" s="15"/>
      <c r="AB210" s="15"/>
      <c r="AC210" s="15"/>
      <c r="AD210" s="15"/>
      <c r="AE210" s="15"/>
      <c r="AT210" s="313" t="s">
        <v>173</v>
      </c>
      <c r="AU210" s="313" t="s">
        <v>89</v>
      </c>
      <c r="AV210" s="15" t="s">
        <v>162</v>
      </c>
      <c r="AW210" s="15" t="s">
        <v>5</v>
      </c>
      <c r="AX210" s="15" t="s">
        <v>87</v>
      </c>
      <c r="AY210" s="313" t="s">
        <v>154</v>
      </c>
    </row>
    <row r="211" s="2" customFormat="1" ht="21.75" customHeight="1">
      <c r="A211" s="42"/>
      <c r="B211" s="43"/>
      <c r="C211" s="268" t="s">
        <v>345</v>
      </c>
      <c r="D211" s="268" t="s">
        <v>168</v>
      </c>
      <c r="E211" s="269" t="s">
        <v>674</v>
      </c>
      <c r="F211" s="270" t="s">
        <v>675</v>
      </c>
      <c r="G211" s="271" t="s">
        <v>389</v>
      </c>
      <c r="H211" s="272">
        <v>4</v>
      </c>
      <c r="I211" s="273"/>
      <c r="J211" s="274"/>
      <c r="K211" s="275">
        <f>ROUND(P211*H211,2)</f>
        <v>0</v>
      </c>
      <c r="L211" s="270" t="s">
        <v>1</v>
      </c>
      <c r="M211" s="276"/>
      <c r="N211" s="277" t="s">
        <v>1</v>
      </c>
      <c r="O211" s="257" t="s">
        <v>42</v>
      </c>
      <c r="P211" s="258">
        <f>I211+J211</f>
        <v>0</v>
      </c>
      <c r="Q211" s="258">
        <f>ROUND(I211*H211,2)</f>
        <v>0</v>
      </c>
      <c r="R211" s="258">
        <f>ROUND(J211*H211,2)</f>
        <v>0</v>
      </c>
      <c r="S211" s="95"/>
      <c r="T211" s="259">
        <f>S211*H211</f>
        <v>0</v>
      </c>
      <c r="U211" s="259">
        <v>0.00035</v>
      </c>
      <c r="V211" s="259">
        <f>U211*H211</f>
        <v>0.0014</v>
      </c>
      <c r="W211" s="259">
        <v>0</v>
      </c>
      <c r="X211" s="260">
        <f>W211*H211</f>
        <v>0</v>
      </c>
      <c r="Y211" s="42"/>
      <c r="Z211" s="42"/>
      <c r="AA211" s="42"/>
      <c r="AB211" s="42"/>
      <c r="AC211" s="42"/>
      <c r="AD211" s="42"/>
      <c r="AE211" s="42"/>
      <c r="AR211" s="261" t="s">
        <v>171</v>
      </c>
      <c r="AT211" s="261" t="s">
        <v>168</v>
      </c>
      <c r="AU211" s="261" t="s">
        <v>89</v>
      </c>
      <c r="AY211" s="17" t="s">
        <v>154</v>
      </c>
      <c r="BE211" s="148">
        <f>IF(O211="základní",K211,0)</f>
        <v>0</v>
      </c>
      <c r="BF211" s="148">
        <f>IF(O211="snížená",K211,0)</f>
        <v>0</v>
      </c>
      <c r="BG211" s="148">
        <f>IF(O211="zákl. přenesená",K211,0)</f>
        <v>0</v>
      </c>
      <c r="BH211" s="148">
        <f>IF(O211="sníž. přenesená",K211,0)</f>
        <v>0</v>
      </c>
      <c r="BI211" s="148">
        <f>IF(O211="nulová",K211,0)</f>
        <v>0</v>
      </c>
      <c r="BJ211" s="17" t="s">
        <v>87</v>
      </c>
      <c r="BK211" s="148">
        <f>ROUND(P211*H211,2)</f>
        <v>0</v>
      </c>
      <c r="BL211" s="17" t="s">
        <v>162</v>
      </c>
      <c r="BM211" s="261" t="s">
        <v>676</v>
      </c>
    </row>
    <row r="212" s="2" customFormat="1">
      <c r="A212" s="42"/>
      <c r="B212" s="43"/>
      <c r="C212" s="44"/>
      <c r="D212" s="262" t="s">
        <v>164</v>
      </c>
      <c r="E212" s="44"/>
      <c r="F212" s="263" t="s">
        <v>675</v>
      </c>
      <c r="G212" s="44"/>
      <c r="H212" s="44"/>
      <c r="I212" s="217"/>
      <c r="J212" s="217"/>
      <c r="K212" s="44"/>
      <c r="L212" s="44"/>
      <c r="M212" s="45"/>
      <c r="N212" s="264"/>
      <c r="O212" s="265"/>
      <c r="P212" s="95"/>
      <c r="Q212" s="95"/>
      <c r="R212" s="95"/>
      <c r="S212" s="95"/>
      <c r="T212" s="95"/>
      <c r="U212" s="95"/>
      <c r="V212" s="95"/>
      <c r="W212" s="95"/>
      <c r="X212" s="96"/>
      <c r="Y212" s="42"/>
      <c r="Z212" s="42"/>
      <c r="AA212" s="42"/>
      <c r="AB212" s="42"/>
      <c r="AC212" s="42"/>
      <c r="AD212" s="42"/>
      <c r="AE212" s="42"/>
      <c r="AT212" s="17" t="s">
        <v>164</v>
      </c>
      <c r="AU212" s="17" t="s">
        <v>89</v>
      </c>
    </row>
    <row r="213" s="2" customFormat="1" ht="24.15" customHeight="1">
      <c r="A213" s="42"/>
      <c r="B213" s="43"/>
      <c r="C213" s="268" t="s">
        <v>359</v>
      </c>
      <c r="D213" s="268" t="s">
        <v>168</v>
      </c>
      <c r="E213" s="269" t="s">
        <v>677</v>
      </c>
      <c r="F213" s="270" t="s">
        <v>678</v>
      </c>
      <c r="G213" s="271" t="s">
        <v>389</v>
      </c>
      <c r="H213" s="272">
        <v>2</v>
      </c>
      <c r="I213" s="273"/>
      <c r="J213" s="274"/>
      <c r="K213" s="275">
        <f>ROUND(P213*H213,2)</f>
        <v>0</v>
      </c>
      <c r="L213" s="270" t="s">
        <v>1</v>
      </c>
      <c r="M213" s="276"/>
      <c r="N213" s="277" t="s">
        <v>1</v>
      </c>
      <c r="O213" s="257" t="s">
        <v>42</v>
      </c>
      <c r="P213" s="258">
        <f>I213+J213</f>
        <v>0</v>
      </c>
      <c r="Q213" s="258">
        <f>ROUND(I213*H213,2)</f>
        <v>0</v>
      </c>
      <c r="R213" s="258">
        <f>ROUND(J213*H213,2)</f>
        <v>0</v>
      </c>
      <c r="S213" s="95"/>
      <c r="T213" s="259">
        <f>S213*H213</f>
        <v>0</v>
      </c>
      <c r="U213" s="259">
        <v>0.0035999999999999999</v>
      </c>
      <c r="V213" s="259">
        <f>U213*H213</f>
        <v>0.0071999999999999998</v>
      </c>
      <c r="W213" s="259">
        <v>0</v>
      </c>
      <c r="X213" s="260">
        <f>W213*H213</f>
        <v>0</v>
      </c>
      <c r="Y213" s="42"/>
      <c r="Z213" s="42"/>
      <c r="AA213" s="42"/>
      <c r="AB213" s="42"/>
      <c r="AC213" s="42"/>
      <c r="AD213" s="42"/>
      <c r="AE213" s="42"/>
      <c r="AR213" s="261" t="s">
        <v>171</v>
      </c>
      <c r="AT213" s="261" t="s">
        <v>168</v>
      </c>
      <c r="AU213" s="261" t="s">
        <v>89</v>
      </c>
      <c r="AY213" s="17" t="s">
        <v>154</v>
      </c>
      <c r="BE213" s="148">
        <f>IF(O213="základní",K213,0)</f>
        <v>0</v>
      </c>
      <c r="BF213" s="148">
        <f>IF(O213="snížená",K213,0)</f>
        <v>0</v>
      </c>
      <c r="BG213" s="148">
        <f>IF(O213="zákl. přenesená",K213,0)</f>
        <v>0</v>
      </c>
      <c r="BH213" s="148">
        <f>IF(O213="sníž. přenesená",K213,0)</f>
        <v>0</v>
      </c>
      <c r="BI213" s="148">
        <f>IF(O213="nulová",K213,0)</f>
        <v>0</v>
      </c>
      <c r="BJ213" s="17" t="s">
        <v>87</v>
      </c>
      <c r="BK213" s="148">
        <f>ROUND(P213*H213,2)</f>
        <v>0</v>
      </c>
      <c r="BL213" s="17" t="s">
        <v>162</v>
      </c>
      <c r="BM213" s="261" t="s">
        <v>679</v>
      </c>
    </row>
    <row r="214" s="2" customFormat="1">
      <c r="A214" s="42"/>
      <c r="B214" s="43"/>
      <c r="C214" s="44"/>
      <c r="D214" s="262" t="s">
        <v>164</v>
      </c>
      <c r="E214" s="44"/>
      <c r="F214" s="263" t="s">
        <v>678</v>
      </c>
      <c r="G214" s="44"/>
      <c r="H214" s="44"/>
      <c r="I214" s="217"/>
      <c r="J214" s="217"/>
      <c r="K214" s="44"/>
      <c r="L214" s="44"/>
      <c r="M214" s="45"/>
      <c r="N214" s="264"/>
      <c r="O214" s="265"/>
      <c r="P214" s="95"/>
      <c r="Q214" s="95"/>
      <c r="R214" s="95"/>
      <c r="S214" s="95"/>
      <c r="T214" s="95"/>
      <c r="U214" s="95"/>
      <c r="V214" s="95"/>
      <c r="W214" s="95"/>
      <c r="X214" s="96"/>
      <c r="Y214" s="42"/>
      <c r="Z214" s="42"/>
      <c r="AA214" s="42"/>
      <c r="AB214" s="42"/>
      <c r="AC214" s="42"/>
      <c r="AD214" s="42"/>
      <c r="AE214" s="42"/>
      <c r="AT214" s="17" t="s">
        <v>164</v>
      </c>
      <c r="AU214" s="17" t="s">
        <v>89</v>
      </c>
    </row>
    <row r="215" s="2" customFormat="1" ht="24.15" customHeight="1">
      <c r="A215" s="42"/>
      <c r="B215" s="43"/>
      <c r="C215" s="268" t="s">
        <v>8</v>
      </c>
      <c r="D215" s="268" t="s">
        <v>168</v>
      </c>
      <c r="E215" s="269" t="s">
        <v>680</v>
      </c>
      <c r="F215" s="270" t="s">
        <v>681</v>
      </c>
      <c r="G215" s="271" t="s">
        <v>389</v>
      </c>
      <c r="H215" s="272">
        <v>2</v>
      </c>
      <c r="I215" s="273"/>
      <c r="J215" s="274"/>
      <c r="K215" s="275">
        <f>ROUND(P215*H215,2)</f>
        <v>0</v>
      </c>
      <c r="L215" s="270" t="s">
        <v>161</v>
      </c>
      <c r="M215" s="276"/>
      <c r="N215" s="277" t="s">
        <v>1</v>
      </c>
      <c r="O215" s="257" t="s">
        <v>42</v>
      </c>
      <c r="P215" s="258">
        <f>I215+J215</f>
        <v>0</v>
      </c>
      <c r="Q215" s="258">
        <f>ROUND(I215*H215,2)</f>
        <v>0</v>
      </c>
      <c r="R215" s="258">
        <f>ROUND(J215*H215,2)</f>
        <v>0</v>
      </c>
      <c r="S215" s="95"/>
      <c r="T215" s="259">
        <f>S215*H215</f>
        <v>0</v>
      </c>
      <c r="U215" s="259">
        <v>0.0025000000000000001</v>
      </c>
      <c r="V215" s="259">
        <f>U215*H215</f>
        <v>0.0050000000000000001</v>
      </c>
      <c r="W215" s="259">
        <v>0</v>
      </c>
      <c r="X215" s="260">
        <f>W215*H215</f>
        <v>0</v>
      </c>
      <c r="Y215" s="42"/>
      <c r="Z215" s="42"/>
      <c r="AA215" s="42"/>
      <c r="AB215" s="42"/>
      <c r="AC215" s="42"/>
      <c r="AD215" s="42"/>
      <c r="AE215" s="42"/>
      <c r="AR215" s="261" t="s">
        <v>171</v>
      </c>
      <c r="AT215" s="261" t="s">
        <v>168</v>
      </c>
      <c r="AU215" s="261" t="s">
        <v>89</v>
      </c>
      <c r="AY215" s="17" t="s">
        <v>154</v>
      </c>
      <c r="BE215" s="148">
        <f>IF(O215="základní",K215,0)</f>
        <v>0</v>
      </c>
      <c r="BF215" s="148">
        <f>IF(O215="snížená",K215,0)</f>
        <v>0</v>
      </c>
      <c r="BG215" s="148">
        <f>IF(O215="zákl. přenesená",K215,0)</f>
        <v>0</v>
      </c>
      <c r="BH215" s="148">
        <f>IF(O215="sníž. přenesená",K215,0)</f>
        <v>0</v>
      </c>
      <c r="BI215" s="148">
        <f>IF(O215="nulová",K215,0)</f>
        <v>0</v>
      </c>
      <c r="BJ215" s="17" t="s">
        <v>87</v>
      </c>
      <c r="BK215" s="148">
        <f>ROUND(P215*H215,2)</f>
        <v>0</v>
      </c>
      <c r="BL215" s="17" t="s">
        <v>162</v>
      </c>
      <c r="BM215" s="261" t="s">
        <v>682</v>
      </c>
    </row>
    <row r="216" s="2" customFormat="1">
      <c r="A216" s="42"/>
      <c r="B216" s="43"/>
      <c r="C216" s="44"/>
      <c r="D216" s="262" t="s">
        <v>164</v>
      </c>
      <c r="E216" s="44"/>
      <c r="F216" s="263" t="s">
        <v>681</v>
      </c>
      <c r="G216" s="44"/>
      <c r="H216" s="44"/>
      <c r="I216" s="217"/>
      <c r="J216" s="217"/>
      <c r="K216" s="44"/>
      <c r="L216" s="44"/>
      <c r="M216" s="45"/>
      <c r="N216" s="264"/>
      <c r="O216" s="265"/>
      <c r="P216" s="95"/>
      <c r="Q216" s="95"/>
      <c r="R216" s="95"/>
      <c r="S216" s="95"/>
      <c r="T216" s="95"/>
      <c r="U216" s="95"/>
      <c r="V216" s="95"/>
      <c r="W216" s="95"/>
      <c r="X216" s="96"/>
      <c r="Y216" s="42"/>
      <c r="Z216" s="42"/>
      <c r="AA216" s="42"/>
      <c r="AB216" s="42"/>
      <c r="AC216" s="42"/>
      <c r="AD216" s="42"/>
      <c r="AE216" s="42"/>
      <c r="AT216" s="17" t="s">
        <v>164</v>
      </c>
      <c r="AU216" s="17" t="s">
        <v>89</v>
      </c>
    </row>
    <row r="217" s="2" customFormat="1" ht="33" customHeight="1">
      <c r="A217" s="42"/>
      <c r="B217" s="43"/>
      <c r="C217" s="249" t="s">
        <v>373</v>
      </c>
      <c r="D217" s="249" t="s">
        <v>157</v>
      </c>
      <c r="E217" s="250" t="s">
        <v>683</v>
      </c>
      <c r="F217" s="251" t="s">
        <v>684</v>
      </c>
      <c r="G217" s="252" t="s">
        <v>160</v>
      </c>
      <c r="H217" s="253">
        <v>90</v>
      </c>
      <c r="I217" s="254"/>
      <c r="J217" s="254"/>
      <c r="K217" s="255">
        <f>ROUND(P217*H217,2)</f>
        <v>0</v>
      </c>
      <c r="L217" s="251" t="s">
        <v>161</v>
      </c>
      <c r="M217" s="45"/>
      <c r="N217" s="256" t="s">
        <v>1</v>
      </c>
      <c r="O217" s="257" t="s">
        <v>42</v>
      </c>
      <c r="P217" s="258">
        <f>I217+J217</f>
        <v>0</v>
      </c>
      <c r="Q217" s="258">
        <f>ROUND(I217*H217,2)</f>
        <v>0</v>
      </c>
      <c r="R217" s="258">
        <f>ROUND(J217*H217,2)</f>
        <v>0</v>
      </c>
      <c r="S217" s="95"/>
      <c r="T217" s="259">
        <f>S217*H217</f>
        <v>0</v>
      </c>
      <c r="U217" s="259">
        <v>0.1295</v>
      </c>
      <c r="V217" s="259">
        <f>U217*H217</f>
        <v>11.655000000000001</v>
      </c>
      <c r="W217" s="259">
        <v>0</v>
      </c>
      <c r="X217" s="260">
        <f>W217*H217</f>
        <v>0</v>
      </c>
      <c r="Y217" s="42"/>
      <c r="Z217" s="42"/>
      <c r="AA217" s="42"/>
      <c r="AB217" s="42"/>
      <c r="AC217" s="42"/>
      <c r="AD217" s="42"/>
      <c r="AE217" s="42"/>
      <c r="AR217" s="261" t="s">
        <v>162</v>
      </c>
      <c r="AT217" s="261" t="s">
        <v>157</v>
      </c>
      <c r="AU217" s="261" t="s">
        <v>89</v>
      </c>
      <c r="AY217" s="17" t="s">
        <v>154</v>
      </c>
      <c r="BE217" s="148">
        <f>IF(O217="základní",K217,0)</f>
        <v>0</v>
      </c>
      <c r="BF217" s="148">
        <f>IF(O217="snížená",K217,0)</f>
        <v>0</v>
      </c>
      <c r="BG217" s="148">
        <f>IF(O217="zákl. přenesená",K217,0)</f>
        <v>0</v>
      </c>
      <c r="BH217" s="148">
        <f>IF(O217="sníž. přenesená",K217,0)</f>
        <v>0</v>
      </c>
      <c r="BI217" s="148">
        <f>IF(O217="nulová",K217,0)</f>
        <v>0</v>
      </c>
      <c r="BJ217" s="17" t="s">
        <v>87</v>
      </c>
      <c r="BK217" s="148">
        <f>ROUND(P217*H217,2)</f>
        <v>0</v>
      </c>
      <c r="BL217" s="17" t="s">
        <v>162</v>
      </c>
      <c r="BM217" s="261" t="s">
        <v>685</v>
      </c>
    </row>
    <row r="218" s="2" customFormat="1">
      <c r="A218" s="42"/>
      <c r="B218" s="43"/>
      <c r="C218" s="44"/>
      <c r="D218" s="262" t="s">
        <v>164</v>
      </c>
      <c r="E218" s="44"/>
      <c r="F218" s="263" t="s">
        <v>686</v>
      </c>
      <c r="G218" s="44"/>
      <c r="H218" s="44"/>
      <c r="I218" s="217"/>
      <c r="J218" s="217"/>
      <c r="K218" s="44"/>
      <c r="L218" s="44"/>
      <c r="M218" s="45"/>
      <c r="N218" s="264"/>
      <c r="O218" s="265"/>
      <c r="P218" s="95"/>
      <c r="Q218" s="95"/>
      <c r="R218" s="95"/>
      <c r="S218" s="95"/>
      <c r="T218" s="95"/>
      <c r="U218" s="95"/>
      <c r="V218" s="95"/>
      <c r="W218" s="95"/>
      <c r="X218" s="96"/>
      <c r="Y218" s="42"/>
      <c r="Z218" s="42"/>
      <c r="AA218" s="42"/>
      <c r="AB218" s="42"/>
      <c r="AC218" s="42"/>
      <c r="AD218" s="42"/>
      <c r="AE218" s="42"/>
      <c r="AT218" s="17" t="s">
        <v>164</v>
      </c>
      <c r="AU218" s="17" t="s">
        <v>89</v>
      </c>
    </row>
    <row r="219" s="2" customFormat="1">
      <c r="A219" s="42"/>
      <c r="B219" s="43"/>
      <c r="C219" s="44"/>
      <c r="D219" s="266" t="s">
        <v>166</v>
      </c>
      <c r="E219" s="44"/>
      <c r="F219" s="267" t="s">
        <v>687</v>
      </c>
      <c r="G219" s="44"/>
      <c r="H219" s="44"/>
      <c r="I219" s="217"/>
      <c r="J219" s="217"/>
      <c r="K219" s="44"/>
      <c r="L219" s="44"/>
      <c r="M219" s="45"/>
      <c r="N219" s="264"/>
      <c r="O219" s="265"/>
      <c r="P219" s="95"/>
      <c r="Q219" s="95"/>
      <c r="R219" s="95"/>
      <c r="S219" s="95"/>
      <c r="T219" s="95"/>
      <c r="U219" s="95"/>
      <c r="V219" s="95"/>
      <c r="W219" s="95"/>
      <c r="X219" s="96"/>
      <c r="Y219" s="42"/>
      <c r="Z219" s="42"/>
      <c r="AA219" s="42"/>
      <c r="AB219" s="42"/>
      <c r="AC219" s="42"/>
      <c r="AD219" s="42"/>
      <c r="AE219" s="42"/>
      <c r="AT219" s="17" t="s">
        <v>166</v>
      </c>
      <c r="AU219" s="17" t="s">
        <v>89</v>
      </c>
    </row>
    <row r="220" s="13" customFormat="1">
      <c r="A220" s="13"/>
      <c r="B220" s="278"/>
      <c r="C220" s="279"/>
      <c r="D220" s="262" t="s">
        <v>173</v>
      </c>
      <c r="E220" s="280" t="s">
        <v>1</v>
      </c>
      <c r="F220" s="281" t="s">
        <v>599</v>
      </c>
      <c r="G220" s="279"/>
      <c r="H220" s="282">
        <v>90</v>
      </c>
      <c r="I220" s="283"/>
      <c r="J220" s="283"/>
      <c r="K220" s="279"/>
      <c r="L220" s="279"/>
      <c r="M220" s="284"/>
      <c r="N220" s="285"/>
      <c r="O220" s="286"/>
      <c r="P220" s="286"/>
      <c r="Q220" s="286"/>
      <c r="R220" s="286"/>
      <c r="S220" s="286"/>
      <c r="T220" s="286"/>
      <c r="U220" s="286"/>
      <c r="V220" s="286"/>
      <c r="W220" s="286"/>
      <c r="X220" s="287"/>
      <c r="Y220" s="13"/>
      <c r="Z220" s="13"/>
      <c r="AA220" s="13"/>
      <c r="AB220" s="13"/>
      <c r="AC220" s="13"/>
      <c r="AD220" s="13"/>
      <c r="AE220" s="13"/>
      <c r="AT220" s="288" t="s">
        <v>173</v>
      </c>
      <c r="AU220" s="288" t="s">
        <v>89</v>
      </c>
      <c r="AV220" s="13" t="s">
        <v>89</v>
      </c>
      <c r="AW220" s="13" t="s">
        <v>5</v>
      </c>
      <c r="AX220" s="13" t="s">
        <v>87</v>
      </c>
      <c r="AY220" s="288" t="s">
        <v>154</v>
      </c>
    </row>
    <row r="221" s="2" customFormat="1" ht="24.15" customHeight="1">
      <c r="A221" s="42"/>
      <c r="B221" s="43"/>
      <c r="C221" s="268" t="s">
        <v>379</v>
      </c>
      <c r="D221" s="268" t="s">
        <v>168</v>
      </c>
      <c r="E221" s="269" t="s">
        <v>688</v>
      </c>
      <c r="F221" s="270" t="s">
        <v>689</v>
      </c>
      <c r="G221" s="271" t="s">
        <v>160</v>
      </c>
      <c r="H221" s="272">
        <v>91.799999999999997</v>
      </c>
      <c r="I221" s="273"/>
      <c r="J221" s="274"/>
      <c r="K221" s="275">
        <f>ROUND(P221*H221,2)</f>
        <v>0</v>
      </c>
      <c r="L221" s="270" t="s">
        <v>161</v>
      </c>
      <c r="M221" s="276"/>
      <c r="N221" s="277" t="s">
        <v>1</v>
      </c>
      <c r="O221" s="257" t="s">
        <v>42</v>
      </c>
      <c r="P221" s="258">
        <f>I221+J221</f>
        <v>0</v>
      </c>
      <c r="Q221" s="258">
        <f>ROUND(I221*H221,2)</f>
        <v>0</v>
      </c>
      <c r="R221" s="258">
        <f>ROUND(J221*H221,2)</f>
        <v>0</v>
      </c>
      <c r="S221" s="95"/>
      <c r="T221" s="259">
        <f>S221*H221</f>
        <v>0</v>
      </c>
      <c r="U221" s="259">
        <v>0.056120000000000003</v>
      </c>
      <c r="V221" s="259">
        <f>U221*H221</f>
        <v>5.1518160000000002</v>
      </c>
      <c r="W221" s="259">
        <v>0</v>
      </c>
      <c r="X221" s="260">
        <f>W221*H221</f>
        <v>0</v>
      </c>
      <c r="Y221" s="42"/>
      <c r="Z221" s="42"/>
      <c r="AA221" s="42"/>
      <c r="AB221" s="42"/>
      <c r="AC221" s="42"/>
      <c r="AD221" s="42"/>
      <c r="AE221" s="42"/>
      <c r="AR221" s="261" t="s">
        <v>171</v>
      </c>
      <c r="AT221" s="261" t="s">
        <v>168</v>
      </c>
      <c r="AU221" s="261" t="s">
        <v>89</v>
      </c>
      <c r="AY221" s="17" t="s">
        <v>154</v>
      </c>
      <c r="BE221" s="148">
        <f>IF(O221="základní",K221,0)</f>
        <v>0</v>
      </c>
      <c r="BF221" s="148">
        <f>IF(O221="snížená",K221,0)</f>
        <v>0</v>
      </c>
      <c r="BG221" s="148">
        <f>IF(O221="zákl. přenesená",K221,0)</f>
        <v>0</v>
      </c>
      <c r="BH221" s="148">
        <f>IF(O221="sníž. přenesená",K221,0)</f>
        <v>0</v>
      </c>
      <c r="BI221" s="148">
        <f>IF(O221="nulová",K221,0)</f>
        <v>0</v>
      </c>
      <c r="BJ221" s="17" t="s">
        <v>87</v>
      </c>
      <c r="BK221" s="148">
        <f>ROUND(P221*H221,2)</f>
        <v>0</v>
      </c>
      <c r="BL221" s="17" t="s">
        <v>162</v>
      </c>
      <c r="BM221" s="261" t="s">
        <v>690</v>
      </c>
    </row>
    <row r="222" s="2" customFormat="1">
      <c r="A222" s="42"/>
      <c r="B222" s="43"/>
      <c r="C222" s="44"/>
      <c r="D222" s="262" t="s">
        <v>164</v>
      </c>
      <c r="E222" s="44"/>
      <c r="F222" s="263" t="s">
        <v>689</v>
      </c>
      <c r="G222" s="44"/>
      <c r="H222" s="44"/>
      <c r="I222" s="217"/>
      <c r="J222" s="217"/>
      <c r="K222" s="44"/>
      <c r="L222" s="44"/>
      <c r="M222" s="45"/>
      <c r="N222" s="264"/>
      <c r="O222" s="265"/>
      <c r="P222" s="95"/>
      <c r="Q222" s="95"/>
      <c r="R222" s="95"/>
      <c r="S222" s="95"/>
      <c r="T222" s="95"/>
      <c r="U222" s="95"/>
      <c r="V222" s="95"/>
      <c r="W222" s="95"/>
      <c r="X222" s="96"/>
      <c r="Y222" s="42"/>
      <c r="Z222" s="42"/>
      <c r="AA222" s="42"/>
      <c r="AB222" s="42"/>
      <c r="AC222" s="42"/>
      <c r="AD222" s="42"/>
      <c r="AE222" s="42"/>
      <c r="AT222" s="17" t="s">
        <v>164</v>
      </c>
      <c r="AU222" s="17" t="s">
        <v>89</v>
      </c>
    </row>
    <row r="223" s="13" customFormat="1">
      <c r="A223" s="13"/>
      <c r="B223" s="278"/>
      <c r="C223" s="279"/>
      <c r="D223" s="262" t="s">
        <v>173</v>
      </c>
      <c r="E223" s="279"/>
      <c r="F223" s="281" t="s">
        <v>691</v>
      </c>
      <c r="G223" s="279"/>
      <c r="H223" s="282">
        <v>91.799999999999997</v>
      </c>
      <c r="I223" s="283"/>
      <c r="J223" s="283"/>
      <c r="K223" s="279"/>
      <c r="L223" s="279"/>
      <c r="M223" s="284"/>
      <c r="N223" s="285"/>
      <c r="O223" s="286"/>
      <c r="P223" s="286"/>
      <c r="Q223" s="286"/>
      <c r="R223" s="286"/>
      <c r="S223" s="286"/>
      <c r="T223" s="286"/>
      <c r="U223" s="286"/>
      <c r="V223" s="286"/>
      <c r="W223" s="286"/>
      <c r="X223" s="287"/>
      <c r="Y223" s="13"/>
      <c r="Z223" s="13"/>
      <c r="AA223" s="13"/>
      <c r="AB223" s="13"/>
      <c r="AC223" s="13"/>
      <c r="AD223" s="13"/>
      <c r="AE223" s="13"/>
      <c r="AT223" s="288" t="s">
        <v>173</v>
      </c>
      <c r="AU223" s="288" t="s">
        <v>89</v>
      </c>
      <c r="AV223" s="13" t="s">
        <v>89</v>
      </c>
      <c r="AW223" s="13" t="s">
        <v>4</v>
      </c>
      <c r="AX223" s="13" t="s">
        <v>87</v>
      </c>
      <c r="AY223" s="288" t="s">
        <v>154</v>
      </c>
    </row>
    <row r="224" s="2" customFormat="1" ht="24.15" customHeight="1">
      <c r="A224" s="42"/>
      <c r="B224" s="43"/>
      <c r="C224" s="249" t="s">
        <v>386</v>
      </c>
      <c r="D224" s="249" t="s">
        <v>157</v>
      </c>
      <c r="E224" s="250" t="s">
        <v>692</v>
      </c>
      <c r="F224" s="251" t="s">
        <v>693</v>
      </c>
      <c r="G224" s="252" t="s">
        <v>160</v>
      </c>
      <c r="H224" s="253">
        <v>90</v>
      </c>
      <c r="I224" s="254"/>
      <c r="J224" s="254"/>
      <c r="K224" s="255">
        <f>ROUND(P224*H224,2)</f>
        <v>0</v>
      </c>
      <c r="L224" s="251" t="s">
        <v>161</v>
      </c>
      <c r="M224" s="45"/>
      <c r="N224" s="256" t="s">
        <v>1</v>
      </c>
      <c r="O224" s="257" t="s">
        <v>42</v>
      </c>
      <c r="P224" s="258">
        <f>I224+J224</f>
        <v>0</v>
      </c>
      <c r="Q224" s="258">
        <f>ROUND(I224*H224,2)</f>
        <v>0</v>
      </c>
      <c r="R224" s="258">
        <f>ROUND(J224*H224,2)</f>
        <v>0</v>
      </c>
      <c r="S224" s="95"/>
      <c r="T224" s="259">
        <f>S224*H224</f>
        <v>0</v>
      </c>
      <c r="U224" s="259">
        <v>0.16849</v>
      </c>
      <c r="V224" s="259">
        <f>U224*H224</f>
        <v>15.1641</v>
      </c>
      <c r="W224" s="259">
        <v>0</v>
      </c>
      <c r="X224" s="260">
        <f>W224*H224</f>
        <v>0</v>
      </c>
      <c r="Y224" s="42"/>
      <c r="Z224" s="42"/>
      <c r="AA224" s="42"/>
      <c r="AB224" s="42"/>
      <c r="AC224" s="42"/>
      <c r="AD224" s="42"/>
      <c r="AE224" s="42"/>
      <c r="AR224" s="261" t="s">
        <v>162</v>
      </c>
      <c r="AT224" s="261" t="s">
        <v>157</v>
      </c>
      <c r="AU224" s="261" t="s">
        <v>89</v>
      </c>
      <c r="AY224" s="17" t="s">
        <v>154</v>
      </c>
      <c r="BE224" s="148">
        <f>IF(O224="základní",K224,0)</f>
        <v>0</v>
      </c>
      <c r="BF224" s="148">
        <f>IF(O224="snížená",K224,0)</f>
        <v>0</v>
      </c>
      <c r="BG224" s="148">
        <f>IF(O224="zákl. přenesená",K224,0)</f>
        <v>0</v>
      </c>
      <c r="BH224" s="148">
        <f>IF(O224="sníž. přenesená",K224,0)</f>
        <v>0</v>
      </c>
      <c r="BI224" s="148">
        <f>IF(O224="nulová",K224,0)</f>
        <v>0</v>
      </c>
      <c r="BJ224" s="17" t="s">
        <v>87</v>
      </c>
      <c r="BK224" s="148">
        <f>ROUND(P224*H224,2)</f>
        <v>0</v>
      </c>
      <c r="BL224" s="17" t="s">
        <v>162</v>
      </c>
      <c r="BM224" s="261" t="s">
        <v>694</v>
      </c>
    </row>
    <row r="225" s="2" customFormat="1">
      <c r="A225" s="42"/>
      <c r="B225" s="43"/>
      <c r="C225" s="44"/>
      <c r="D225" s="262" t="s">
        <v>164</v>
      </c>
      <c r="E225" s="44"/>
      <c r="F225" s="263" t="s">
        <v>695</v>
      </c>
      <c r="G225" s="44"/>
      <c r="H225" s="44"/>
      <c r="I225" s="217"/>
      <c r="J225" s="217"/>
      <c r="K225" s="44"/>
      <c r="L225" s="44"/>
      <c r="M225" s="45"/>
      <c r="N225" s="264"/>
      <c r="O225" s="265"/>
      <c r="P225" s="95"/>
      <c r="Q225" s="95"/>
      <c r="R225" s="95"/>
      <c r="S225" s="95"/>
      <c r="T225" s="95"/>
      <c r="U225" s="95"/>
      <c r="V225" s="95"/>
      <c r="W225" s="95"/>
      <c r="X225" s="96"/>
      <c r="Y225" s="42"/>
      <c r="Z225" s="42"/>
      <c r="AA225" s="42"/>
      <c r="AB225" s="42"/>
      <c r="AC225" s="42"/>
      <c r="AD225" s="42"/>
      <c r="AE225" s="42"/>
      <c r="AT225" s="17" t="s">
        <v>164</v>
      </c>
      <c r="AU225" s="17" t="s">
        <v>89</v>
      </c>
    </row>
    <row r="226" s="2" customFormat="1">
      <c r="A226" s="42"/>
      <c r="B226" s="43"/>
      <c r="C226" s="44"/>
      <c r="D226" s="266" t="s">
        <v>166</v>
      </c>
      <c r="E226" s="44"/>
      <c r="F226" s="267" t="s">
        <v>696</v>
      </c>
      <c r="G226" s="44"/>
      <c r="H226" s="44"/>
      <c r="I226" s="217"/>
      <c r="J226" s="217"/>
      <c r="K226" s="44"/>
      <c r="L226" s="44"/>
      <c r="M226" s="45"/>
      <c r="N226" s="264"/>
      <c r="O226" s="265"/>
      <c r="P226" s="95"/>
      <c r="Q226" s="95"/>
      <c r="R226" s="95"/>
      <c r="S226" s="95"/>
      <c r="T226" s="95"/>
      <c r="U226" s="95"/>
      <c r="V226" s="95"/>
      <c r="W226" s="95"/>
      <c r="X226" s="96"/>
      <c r="Y226" s="42"/>
      <c r="Z226" s="42"/>
      <c r="AA226" s="42"/>
      <c r="AB226" s="42"/>
      <c r="AC226" s="42"/>
      <c r="AD226" s="42"/>
      <c r="AE226" s="42"/>
      <c r="AT226" s="17" t="s">
        <v>166</v>
      </c>
      <c r="AU226" s="17" t="s">
        <v>89</v>
      </c>
    </row>
    <row r="227" s="13" customFormat="1">
      <c r="A227" s="13"/>
      <c r="B227" s="278"/>
      <c r="C227" s="279"/>
      <c r="D227" s="262" t="s">
        <v>173</v>
      </c>
      <c r="E227" s="280" t="s">
        <v>1</v>
      </c>
      <c r="F227" s="281" t="s">
        <v>599</v>
      </c>
      <c r="G227" s="279"/>
      <c r="H227" s="282">
        <v>90</v>
      </c>
      <c r="I227" s="283"/>
      <c r="J227" s="283"/>
      <c r="K227" s="279"/>
      <c r="L227" s="279"/>
      <c r="M227" s="284"/>
      <c r="N227" s="285"/>
      <c r="O227" s="286"/>
      <c r="P227" s="286"/>
      <c r="Q227" s="286"/>
      <c r="R227" s="286"/>
      <c r="S227" s="286"/>
      <c r="T227" s="286"/>
      <c r="U227" s="286"/>
      <c r="V227" s="286"/>
      <c r="W227" s="286"/>
      <c r="X227" s="287"/>
      <c r="Y227" s="13"/>
      <c r="Z227" s="13"/>
      <c r="AA227" s="13"/>
      <c r="AB227" s="13"/>
      <c r="AC227" s="13"/>
      <c r="AD227" s="13"/>
      <c r="AE227" s="13"/>
      <c r="AT227" s="288" t="s">
        <v>173</v>
      </c>
      <c r="AU227" s="288" t="s">
        <v>89</v>
      </c>
      <c r="AV227" s="13" t="s">
        <v>89</v>
      </c>
      <c r="AW227" s="13" t="s">
        <v>5</v>
      </c>
      <c r="AX227" s="13" t="s">
        <v>87</v>
      </c>
      <c r="AY227" s="288" t="s">
        <v>154</v>
      </c>
    </row>
    <row r="228" s="2" customFormat="1" ht="24.15" customHeight="1">
      <c r="A228" s="42"/>
      <c r="B228" s="43"/>
      <c r="C228" s="268" t="s">
        <v>393</v>
      </c>
      <c r="D228" s="268" t="s">
        <v>168</v>
      </c>
      <c r="E228" s="269" t="s">
        <v>697</v>
      </c>
      <c r="F228" s="270" t="s">
        <v>698</v>
      </c>
      <c r="G228" s="271" t="s">
        <v>160</v>
      </c>
      <c r="H228" s="272">
        <v>91.799999999999997</v>
      </c>
      <c r="I228" s="273"/>
      <c r="J228" s="274"/>
      <c r="K228" s="275">
        <f>ROUND(P228*H228,2)</f>
        <v>0</v>
      </c>
      <c r="L228" s="270" t="s">
        <v>161</v>
      </c>
      <c r="M228" s="276"/>
      <c r="N228" s="277" t="s">
        <v>1</v>
      </c>
      <c r="O228" s="257" t="s">
        <v>42</v>
      </c>
      <c r="P228" s="258">
        <f>I228+J228</f>
        <v>0</v>
      </c>
      <c r="Q228" s="258">
        <f>ROUND(I228*H228,2)</f>
        <v>0</v>
      </c>
      <c r="R228" s="258">
        <f>ROUND(J228*H228,2)</f>
        <v>0</v>
      </c>
      <c r="S228" s="95"/>
      <c r="T228" s="259">
        <f>S228*H228</f>
        <v>0</v>
      </c>
      <c r="U228" s="259">
        <v>0.105</v>
      </c>
      <c r="V228" s="259">
        <f>U228*H228</f>
        <v>9.6389999999999993</v>
      </c>
      <c r="W228" s="259">
        <v>0</v>
      </c>
      <c r="X228" s="260">
        <f>W228*H228</f>
        <v>0</v>
      </c>
      <c r="Y228" s="42"/>
      <c r="Z228" s="42"/>
      <c r="AA228" s="42"/>
      <c r="AB228" s="42"/>
      <c r="AC228" s="42"/>
      <c r="AD228" s="42"/>
      <c r="AE228" s="42"/>
      <c r="AR228" s="261" t="s">
        <v>171</v>
      </c>
      <c r="AT228" s="261" t="s">
        <v>168</v>
      </c>
      <c r="AU228" s="261" t="s">
        <v>89</v>
      </c>
      <c r="AY228" s="17" t="s">
        <v>154</v>
      </c>
      <c r="BE228" s="148">
        <f>IF(O228="základní",K228,0)</f>
        <v>0</v>
      </c>
      <c r="BF228" s="148">
        <f>IF(O228="snížená",K228,0)</f>
        <v>0</v>
      </c>
      <c r="BG228" s="148">
        <f>IF(O228="zákl. přenesená",K228,0)</f>
        <v>0</v>
      </c>
      <c r="BH228" s="148">
        <f>IF(O228="sníž. přenesená",K228,0)</f>
        <v>0</v>
      </c>
      <c r="BI228" s="148">
        <f>IF(O228="nulová",K228,0)</f>
        <v>0</v>
      </c>
      <c r="BJ228" s="17" t="s">
        <v>87</v>
      </c>
      <c r="BK228" s="148">
        <f>ROUND(P228*H228,2)</f>
        <v>0</v>
      </c>
      <c r="BL228" s="17" t="s">
        <v>162</v>
      </c>
      <c r="BM228" s="261" t="s">
        <v>699</v>
      </c>
    </row>
    <row r="229" s="2" customFormat="1">
      <c r="A229" s="42"/>
      <c r="B229" s="43"/>
      <c r="C229" s="44"/>
      <c r="D229" s="262" t="s">
        <v>164</v>
      </c>
      <c r="E229" s="44"/>
      <c r="F229" s="263" t="s">
        <v>698</v>
      </c>
      <c r="G229" s="44"/>
      <c r="H229" s="44"/>
      <c r="I229" s="217"/>
      <c r="J229" s="217"/>
      <c r="K229" s="44"/>
      <c r="L229" s="44"/>
      <c r="M229" s="45"/>
      <c r="N229" s="264"/>
      <c r="O229" s="265"/>
      <c r="P229" s="95"/>
      <c r="Q229" s="95"/>
      <c r="R229" s="95"/>
      <c r="S229" s="95"/>
      <c r="T229" s="95"/>
      <c r="U229" s="95"/>
      <c r="V229" s="95"/>
      <c r="W229" s="95"/>
      <c r="X229" s="96"/>
      <c r="Y229" s="42"/>
      <c r="Z229" s="42"/>
      <c r="AA229" s="42"/>
      <c r="AB229" s="42"/>
      <c r="AC229" s="42"/>
      <c r="AD229" s="42"/>
      <c r="AE229" s="42"/>
      <c r="AT229" s="17" t="s">
        <v>164</v>
      </c>
      <c r="AU229" s="17" t="s">
        <v>89</v>
      </c>
    </row>
    <row r="230" s="13" customFormat="1">
      <c r="A230" s="13"/>
      <c r="B230" s="278"/>
      <c r="C230" s="279"/>
      <c r="D230" s="262" t="s">
        <v>173</v>
      </c>
      <c r="E230" s="279"/>
      <c r="F230" s="281" t="s">
        <v>691</v>
      </c>
      <c r="G230" s="279"/>
      <c r="H230" s="282">
        <v>91.799999999999997</v>
      </c>
      <c r="I230" s="283"/>
      <c r="J230" s="283"/>
      <c r="K230" s="279"/>
      <c r="L230" s="279"/>
      <c r="M230" s="284"/>
      <c r="N230" s="285"/>
      <c r="O230" s="286"/>
      <c r="P230" s="286"/>
      <c r="Q230" s="286"/>
      <c r="R230" s="286"/>
      <c r="S230" s="286"/>
      <c r="T230" s="286"/>
      <c r="U230" s="286"/>
      <c r="V230" s="286"/>
      <c r="W230" s="286"/>
      <c r="X230" s="287"/>
      <c r="Y230" s="13"/>
      <c r="Z230" s="13"/>
      <c r="AA230" s="13"/>
      <c r="AB230" s="13"/>
      <c r="AC230" s="13"/>
      <c r="AD230" s="13"/>
      <c r="AE230" s="13"/>
      <c r="AT230" s="288" t="s">
        <v>173</v>
      </c>
      <c r="AU230" s="288" t="s">
        <v>89</v>
      </c>
      <c r="AV230" s="13" t="s">
        <v>89</v>
      </c>
      <c r="AW230" s="13" t="s">
        <v>4</v>
      </c>
      <c r="AX230" s="13" t="s">
        <v>87</v>
      </c>
      <c r="AY230" s="288" t="s">
        <v>154</v>
      </c>
    </row>
    <row r="231" s="2" customFormat="1" ht="24.15" customHeight="1">
      <c r="A231" s="42"/>
      <c r="B231" s="43"/>
      <c r="C231" s="249" t="s">
        <v>397</v>
      </c>
      <c r="D231" s="249" t="s">
        <v>157</v>
      </c>
      <c r="E231" s="250" t="s">
        <v>700</v>
      </c>
      <c r="F231" s="251" t="s">
        <v>701</v>
      </c>
      <c r="G231" s="252" t="s">
        <v>389</v>
      </c>
      <c r="H231" s="253">
        <v>4</v>
      </c>
      <c r="I231" s="254"/>
      <c r="J231" s="254"/>
      <c r="K231" s="255">
        <f>ROUND(P231*H231,2)</f>
        <v>0</v>
      </c>
      <c r="L231" s="251" t="s">
        <v>161</v>
      </c>
      <c r="M231" s="45"/>
      <c r="N231" s="256" t="s">
        <v>1</v>
      </c>
      <c r="O231" s="257" t="s">
        <v>42</v>
      </c>
      <c r="P231" s="258">
        <f>I231+J231</f>
        <v>0</v>
      </c>
      <c r="Q231" s="258">
        <f>ROUND(I231*H231,2)</f>
        <v>0</v>
      </c>
      <c r="R231" s="258">
        <f>ROUND(J231*H231,2)</f>
        <v>0</v>
      </c>
      <c r="S231" s="95"/>
      <c r="T231" s="259">
        <f>S231*H231</f>
        <v>0</v>
      </c>
      <c r="U231" s="259">
        <v>0</v>
      </c>
      <c r="V231" s="259">
        <f>U231*H231</f>
        <v>0</v>
      </c>
      <c r="W231" s="259">
        <v>0.082000000000000003</v>
      </c>
      <c r="X231" s="260">
        <f>W231*H231</f>
        <v>0.32800000000000001</v>
      </c>
      <c r="Y231" s="42"/>
      <c r="Z231" s="42"/>
      <c r="AA231" s="42"/>
      <c r="AB231" s="42"/>
      <c r="AC231" s="42"/>
      <c r="AD231" s="42"/>
      <c r="AE231" s="42"/>
      <c r="AR231" s="261" t="s">
        <v>162</v>
      </c>
      <c r="AT231" s="261" t="s">
        <v>157</v>
      </c>
      <c r="AU231" s="261" t="s">
        <v>89</v>
      </c>
      <c r="AY231" s="17" t="s">
        <v>154</v>
      </c>
      <c r="BE231" s="148">
        <f>IF(O231="základní",K231,0)</f>
        <v>0</v>
      </c>
      <c r="BF231" s="148">
        <f>IF(O231="snížená",K231,0)</f>
        <v>0</v>
      </c>
      <c r="BG231" s="148">
        <f>IF(O231="zákl. přenesená",K231,0)</f>
        <v>0</v>
      </c>
      <c r="BH231" s="148">
        <f>IF(O231="sníž. přenesená",K231,0)</f>
        <v>0</v>
      </c>
      <c r="BI231" s="148">
        <f>IF(O231="nulová",K231,0)</f>
        <v>0</v>
      </c>
      <c r="BJ231" s="17" t="s">
        <v>87</v>
      </c>
      <c r="BK231" s="148">
        <f>ROUND(P231*H231,2)</f>
        <v>0</v>
      </c>
      <c r="BL231" s="17" t="s">
        <v>162</v>
      </c>
      <c r="BM231" s="261" t="s">
        <v>702</v>
      </c>
    </row>
    <row r="232" s="2" customFormat="1">
      <c r="A232" s="42"/>
      <c r="B232" s="43"/>
      <c r="C232" s="44"/>
      <c r="D232" s="262" t="s">
        <v>164</v>
      </c>
      <c r="E232" s="44"/>
      <c r="F232" s="263" t="s">
        <v>703</v>
      </c>
      <c r="G232" s="44"/>
      <c r="H232" s="44"/>
      <c r="I232" s="217"/>
      <c r="J232" s="217"/>
      <c r="K232" s="44"/>
      <c r="L232" s="44"/>
      <c r="M232" s="45"/>
      <c r="N232" s="264"/>
      <c r="O232" s="265"/>
      <c r="P232" s="95"/>
      <c r="Q232" s="95"/>
      <c r="R232" s="95"/>
      <c r="S232" s="95"/>
      <c r="T232" s="95"/>
      <c r="U232" s="95"/>
      <c r="V232" s="95"/>
      <c r="W232" s="95"/>
      <c r="X232" s="96"/>
      <c r="Y232" s="42"/>
      <c r="Z232" s="42"/>
      <c r="AA232" s="42"/>
      <c r="AB232" s="42"/>
      <c r="AC232" s="42"/>
      <c r="AD232" s="42"/>
      <c r="AE232" s="42"/>
      <c r="AT232" s="17" t="s">
        <v>164</v>
      </c>
      <c r="AU232" s="17" t="s">
        <v>89</v>
      </c>
    </row>
    <row r="233" s="2" customFormat="1">
      <c r="A233" s="42"/>
      <c r="B233" s="43"/>
      <c r="C233" s="44"/>
      <c r="D233" s="266" t="s">
        <v>166</v>
      </c>
      <c r="E233" s="44"/>
      <c r="F233" s="267" t="s">
        <v>704</v>
      </c>
      <c r="G233" s="44"/>
      <c r="H233" s="44"/>
      <c r="I233" s="217"/>
      <c r="J233" s="217"/>
      <c r="K233" s="44"/>
      <c r="L233" s="44"/>
      <c r="M233" s="45"/>
      <c r="N233" s="264"/>
      <c r="O233" s="265"/>
      <c r="P233" s="95"/>
      <c r="Q233" s="95"/>
      <c r="R233" s="95"/>
      <c r="S233" s="95"/>
      <c r="T233" s="95"/>
      <c r="U233" s="95"/>
      <c r="V233" s="95"/>
      <c r="W233" s="95"/>
      <c r="X233" s="96"/>
      <c r="Y233" s="42"/>
      <c r="Z233" s="42"/>
      <c r="AA233" s="42"/>
      <c r="AB233" s="42"/>
      <c r="AC233" s="42"/>
      <c r="AD233" s="42"/>
      <c r="AE233" s="42"/>
      <c r="AT233" s="17" t="s">
        <v>166</v>
      </c>
      <c r="AU233" s="17" t="s">
        <v>89</v>
      </c>
    </row>
    <row r="234" s="12" customFormat="1" ht="22.8" customHeight="1">
      <c r="A234" s="12"/>
      <c r="B234" s="232"/>
      <c r="C234" s="233"/>
      <c r="D234" s="234" t="s">
        <v>78</v>
      </c>
      <c r="E234" s="247" t="s">
        <v>513</v>
      </c>
      <c r="F234" s="247" t="s">
        <v>514</v>
      </c>
      <c r="G234" s="233"/>
      <c r="H234" s="233"/>
      <c r="I234" s="236"/>
      <c r="J234" s="236"/>
      <c r="K234" s="248">
        <f>BK234</f>
        <v>0</v>
      </c>
      <c r="L234" s="233"/>
      <c r="M234" s="238"/>
      <c r="N234" s="239"/>
      <c r="O234" s="240"/>
      <c r="P234" s="240"/>
      <c r="Q234" s="241">
        <f>SUM(Q235:Q269)</f>
        <v>0</v>
      </c>
      <c r="R234" s="241">
        <f>SUM(R235:R269)</f>
        <v>0</v>
      </c>
      <c r="S234" s="240"/>
      <c r="T234" s="242">
        <f>SUM(T235:T269)</f>
        <v>0</v>
      </c>
      <c r="U234" s="240"/>
      <c r="V234" s="242">
        <f>SUM(V235:V269)</f>
        <v>0</v>
      </c>
      <c r="W234" s="240"/>
      <c r="X234" s="243">
        <f>SUM(X235:X269)</f>
        <v>0</v>
      </c>
      <c r="Y234" s="12"/>
      <c r="Z234" s="12"/>
      <c r="AA234" s="12"/>
      <c r="AB234" s="12"/>
      <c r="AC234" s="12"/>
      <c r="AD234" s="12"/>
      <c r="AE234" s="12"/>
      <c r="AR234" s="244" t="s">
        <v>87</v>
      </c>
      <c r="AT234" s="245" t="s">
        <v>78</v>
      </c>
      <c r="AU234" s="245" t="s">
        <v>87</v>
      </c>
      <c r="AY234" s="244" t="s">
        <v>154</v>
      </c>
      <c r="BK234" s="246">
        <f>SUM(BK235:BK269)</f>
        <v>0</v>
      </c>
    </row>
    <row r="235" s="2" customFormat="1" ht="24.15" customHeight="1">
      <c r="A235" s="42"/>
      <c r="B235" s="43"/>
      <c r="C235" s="249" t="s">
        <v>405</v>
      </c>
      <c r="D235" s="249" t="s">
        <v>157</v>
      </c>
      <c r="E235" s="250" t="s">
        <v>516</v>
      </c>
      <c r="F235" s="251" t="s">
        <v>517</v>
      </c>
      <c r="G235" s="252" t="s">
        <v>180</v>
      </c>
      <c r="H235" s="253">
        <v>214.77799999999999</v>
      </c>
      <c r="I235" s="254"/>
      <c r="J235" s="254"/>
      <c r="K235" s="255">
        <f>ROUND(P235*H235,2)</f>
        <v>0</v>
      </c>
      <c r="L235" s="251" t="s">
        <v>161</v>
      </c>
      <c r="M235" s="45"/>
      <c r="N235" s="256" t="s">
        <v>1</v>
      </c>
      <c r="O235" s="257" t="s">
        <v>42</v>
      </c>
      <c r="P235" s="258">
        <f>I235+J235</f>
        <v>0</v>
      </c>
      <c r="Q235" s="258">
        <f>ROUND(I235*H235,2)</f>
        <v>0</v>
      </c>
      <c r="R235" s="258">
        <f>ROUND(J235*H235,2)</f>
        <v>0</v>
      </c>
      <c r="S235" s="95"/>
      <c r="T235" s="259">
        <f>S235*H235</f>
        <v>0</v>
      </c>
      <c r="U235" s="259">
        <v>0</v>
      </c>
      <c r="V235" s="259">
        <f>U235*H235</f>
        <v>0</v>
      </c>
      <c r="W235" s="259">
        <v>0</v>
      </c>
      <c r="X235" s="260">
        <f>W235*H235</f>
        <v>0</v>
      </c>
      <c r="Y235" s="42"/>
      <c r="Z235" s="42"/>
      <c r="AA235" s="42"/>
      <c r="AB235" s="42"/>
      <c r="AC235" s="42"/>
      <c r="AD235" s="42"/>
      <c r="AE235" s="42"/>
      <c r="AR235" s="261" t="s">
        <v>162</v>
      </c>
      <c r="AT235" s="261" t="s">
        <v>157</v>
      </c>
      <c r="AU235" s="261" t="s">
        <v>89</v>
      </c>
      <c r="AY235" s="17" t="s">
        <v>154</v>
      </c>
      <c r="BE235" s="148">
        <f>IF(O235="základní",K235,0)</f>
        <v>0</v>
      </c>
      <c r="BF235" s="148">
        <f>IF(O235="snížená",K235,0)</f>
        <v>0</v>
      </c>
      <c r="BG235" s="148">
        <f>IF(O235="zákl. přenesená",K235,0)</f>
        <v>0</v>
      </c>
      <c r="BH235" s="148">
        <f>IF(O235="sníž. přenesená",K235,0)</f>
        <v>0</v>
      </c>
      <c r="BI235" s="148">
        <f>IF(O235="nulová",K235,0)</f>
        <v>0</v>
      </c>
      <c r="BJ235" s="17" t="s">
        <v>87</v>
      </c>
      <c r="BK235" s="148">
        <f>ROUND(P235*H235,2)</f>
        <v>0</v>
      </c>
      <c r="BL235" s="17" t="s">
        <v>162</v>
      </c>
      <c r="BM235" s="261" t="s">
        <v>705</v>
      </c>
    </row>
    <row r="236" s="2" customFormat="1">
      <c r="A236" s="42"/>
      <c r="B236" s="43"/>
      <c r="C236" s="44"/>
      <c r="D236" s="262" t="s">
        <v>164</v>
      </c>
      <c r="E236" s="44"/>
      <c r="F236" s="263" t="s">
        <v>519</v>
      </c>
      <c r="G236" s="44"/>
      <c r="H236" s="44"/>
      <c r="I236" s="217"/>
      <c r="J236" s="217"/>
      <c r="K236" s="44"/>
      <c r="L236" s="44"/>
      <c r="M236" s="45"/>
      <c r="N236" s="264"/>
      <c r="O236" s="265"/>
      <c r="P236" s="95"/>
      <c r="Q236" s="95"/>
      <c r="R236" s="95"/>
      <c r="S236" s="95"/>
      <c r="T236" s="95"/>
      <c r="U236" s="95"/>
      <c r="V236" s="95"/>
      <c r="W236" s="95"/>
      <c r="X236" s="96"/>
      <c r="Y236" s="42"/>
      <c r="Z236" s="42"/>
      <c r="AA236" s="42"/>
      <c r="AB236" s="42"/>
      <c r="AC236" s="42"/>
      <c r="AD236" s="42"/>
      <c r="AE236" s="42"/>
      <c r="AT236" s="17" t="s">
        <v>164</v>
      </c>
      <c r="AU236" s="17" t="s">
        <v>89</v>
      </c>
    </row>
    <row r="237" s="2" customFormat="1">
      <c r="A237" s="42"/>
      <c r="B237" s="43"/>
      <c r="C237" s="44"/>
      <c r="D237" s="266" t="s">
        <v>166</v>
      </c>
      <c r="E237" s="44"/>
      <c r="F237" s="267" t="s">
        <v>520</v>
      </c>
      <c r="G237" s="44"/>
      <c r="H237" s="44"/>
      <c r="I237" s="217"/>
      <c r="J237" s="217"/>
      <c r="K237" s="44"/>
      <c r="L237" s="44"/>
      <c r="M237" s="45"/>
      <c r="N237" s="264"/>
      <c r="O237" s="265"/>
      <c r="P237" s="95"/>
      <c r="Q237" s="95"/>
      <c r="R237" s="95"/>
      <c r="S237" s="95"/>
      <c r="T237" s="95"/>
      <c r="U237" s="95"/>
      <c r="V237" s="95"/>
      <c r="W237" s="95"/>
      <c r="X237" s="96"/>
      <c r="Y237" s="42"/>
      <c r="Z237" s="42"/>
      <c r="AA237" s="42"/>
      <c r="AB237" s="42"/>
      <c r="AC237" s="42"/>
      <c r="AD237" s="42"/>
      <c r="AE237" s="42"/>
      <c r="AT237" s="17" t="s">
        <v>166</v>
      </c>
      <c r="AU237" s="17" t="s">
        <v>89</v>
      </c>
    </row>
    <row r="238" s="14" customFormat="1">
      <c r="A238" s="14"/>
      <c r="B238" s="293"/>
      <c r="C238" s="294"/>
      <c r="D238" s="262" t="s">
        <v>173</v>
      </c>
      <c r="E238" s="295" t="s">
        <v>1</v>
      </c>
      <c r="F238" s="296" t="s">
        <v>521</v>
      </c>
      <c r="G238" s="294"/>
      <c r="H238" s="295" t="s">
        <v>1</v>
      </c>
      <c r="I238" s="297"/>
      <c r="J238" s="297"/>
      <c r="K238" s="294"/>
      <c r="L238" s="294"/>
      <c r="M238" s="298"/>
      <c r="N238" s="299"/>
      <c r="O238" s="300"/>
      <c r="P238" s="300"/>
      <c r="Q238" s="300"/>
      <c r="R238" s="300"/>
      <c r="S238" s="300"/>
      <c r="T238" s="300"/>
      <c r="U238" s="300"/>
      <c r="V238" s="300"/>
      <c r="W238" s="300"/>
      <c r="X238" s="301"/>
      <c r="Y238" s="14"/>
      <c r="Z238" s="14"/>
      <c r="AA238" s="14"/>
      <c r="AB238" s="14"/>
      <c r="AC238" s="14"/>
      <c r="AD238" s="14"/>
      <c r="AE238" s="14"/>
      <c r="AT238" s="302" t="s">
        <v>173</v>
      </c>
      <c r="AU238" s="302" t="s">
        <v>89</v>
      </c>
      <c r="AV238" s="14" t="s">
        <v>87</v>
      </c>
      <c r="AW238" s="14" t="s">
        <v>5</v>
      </c>
      <c r="AX238" s="14" t="s">
        <v>79</v>
      </c>
      <c r="AY238" s="302" t="s">
        <v>154</v>
      </c>
    </row>
    <row r="239" s="14" customFormat="1">
      <c r="A239" s="14"/>
      <c r="B239" s="293"/>
      <c r="C239" s="294"/>
      <c r="D239" s="262" t="s">
        <v>173</v>
      </c>
      <c r="E239" s="295" t="s">
        <v>1</v>
      </c>
      <c r="F239" s="296" t="s">
        <v>706</v>
      </c>
      <c r="G239" s="294"/>
      <c r="H239" s="295" t="s">
        <v>1</v>
      </c>
      <c r="I239" s="297"/>
      <c r="J239" s="297"/>
      <c r="K239" s="294"/>
      <c r="L239" s="294"/>
      <c r="M239" s="298"/>
      <c r="N239" s="299"/>
      <c r="O239" s="300"/>
      <c r="P239" s="300"/>
      <c r="Q239" s="300"/>
      <c r="R239" s="300"/>
      <c r="S239" s="300"/>
      <c r="T239" s="300"/>
      <c r="U239" s="300"/>
      <c r="V239" s="300"/>
      <c r="W239" s="300"/>
      <c r="X239" s="301"/>
      <c r="Y239" s="14"/>
      <c r="Z239" s="14"/>
      <c r="AA239" s="14"/>
      <c r="AB239" s="14"/>
      <c r="AC239" s="14"/>
      <c r="AD239" s="14"/>
      <c r="AE239" s="14"/>
      <c r="AT239" s="302" t="s">
        <v>173</v>
      </c>
      <c r="AU239" s="302" t="s">
        <v>89</v>
      </c>
      <c r="AV239" s="14" t="s">
        <v>87</v>
      </c>
      <c r="AW239" s="14" t="s">
        <v>5</v>
      </c>
      <c r="AX239" s="14" t="s">
        <v>79</v>
      </c>
      <c r="AY239" s="302" t="s">
        <v>154</v>
      </c>
    </row>
    <row r="240" s="14" customFormat="1">
      <c r="A240" s="14"/>
      <c r="B240" s="293"/>
      <c r="C240" s="294"/>
      <c r="D240" s="262" t="s">
        <v>173</v>
      </c>
      <c r="E240" s="295" t="s">
        <v>1</v>
      </c>
      <c r="F240" s="296" t="s">
        <v>523</v>
      </c>
      <c r="G240" s="294"/>
      <c r="H240" s="295" t="s">
        <v>1</v>
      </c>
      <c r="I240" s="297"/>
      <c r="J240" s="297"/>
      <c r="K240" s="294"/>
      <c r="L240" s="294"/>
      <c r="M240" s="298"/>
      <c r="N240" s="299"/>
      <c r="O240" s="300"/>
      <c r="P240" s="300"/>
      <c r="Q240" s="300"/>
      <c r="R240" s="300"/>
      <c r="S240" s="300"/>
      <c r="T240" s="300"/>
      <c r="U240" s="300"/>
      <c r="V240" s="300"/>
      <c r="W240" s="300"/>
      <c r="X240" s="301"/>
      <c r="Y240" s="14"/>
      <c r="Z240" s="14"/>
      <c r="AA240" s="14"/>
      <c r="AB240" s="14"/>
      <c r="AC240" s="14"/>
      <c r="AD240" s="14"/>
      <c r="AE240" s="14"/>
      <c r="AT240" s="302" t="s">
        <v>173</v>
      </c>
      <c r="AU240" s="302" t="s">
        <v>89</v>
      </c>
      <c r="AV240" s="14" t="s">
        <v>87</v>
      </c>
      <c r="AW240" s="14" t="s">
        <v>5</v>
      </c>
      <c r="AX240" s="14" t="s">
        <v>79</v>
      </c>
      <c r="AY240" s="302" t="s">
        <v>154</v>
      </c>
    </row>
    <row r="241" s="13" customFormat="1">
      <c r="A241" s="13"/>
      <c r="B241" s="278"/>
      <c r="C241" s="279"/>
      <c r="D241" s="262" t="s">
        <v>173</v>
      </c>
      <c r="E241" s="280" t="s">
        <v>1</v>
      </c>
      <c r="F241" s="281" t="s">
        <v>707</v>
      </c>
      <c r="G241" s="279"/>
      <c r="H241" s="282">
        <v>32.548000000000002</v>
      </c>
      <c r="I241" s="283"/>
      <c r="J241" s="283"/>
      <c r="K241" s="279"/>
      <c r="L241" s="279"/>
      <c r="M241" s="284"/>
      <c r="N241" s="285"/>
      <c r="O241" s="286"/>
      <c r="P241" s="286"/>
      <c r="Q241" s="286"/>
      <c r="R241" s="286"/>
      <c r="S241" s="286"/>
      <c r="T241" s="286"/>
      <c r="U241" s="286"/>
      <c r="V241" s="286"/>
      <c r="W241" s="286"/>
      <c r="X241" s="287"/>
      <c r="Y241" s="13"/>
      <c r="Z241" s="13"/>
      <c r="AA241" s="13"/>
      <c r="AB241" s="13"/>
      <c r="AC241" s="13"/>
      <c r="AD241" s="13"/>
      <c r="AE241" s="13"/>
      <c r="AT241" s="288" t="s">
        <v>173</v>
      </c>
      <c r="AU241" s="288" t="s">
        <v>89</v>
      </c>
      <c r="AV241" s="13" t="s">
        <v>89</v>
      </c>
      <c r="AW241" s="13" t="s">
        <v>5</v>
      </c>
      <c r="AX241" s="13" t="s">
        <v>79</v>
      </c>
      <c r="AY241" s="288" t="s">
        <v>154</v>
      </c>
    </row>
    <row r="242" s="13" customFormat="1">
      <c r="A242" s="13"/>
      <c r="B242" s="278"/>
      <c r="C242" s="279"/>
      <c r="D242" s="262" t="s">
        <v>173</v>
      </c>
      <c r="E242" s="280" t="s">
        <v>1</v>
      </c>
      <c r="F242" s="281" t="s">
        <v>708</v>
      </c>
      <c r="G242" s="279"/>
      <c r="H242" s="282">
        <v>106.48</v>
      </c>
      <c r="I242" s="283"/>
      <c r="J242" s="283"/>
      <c r="K242" s="279"/>
      <c r="L242" s="279"/>
      <c r="M242" s="284"/>
      <c r="N242" s="285"/>
      <c r="O242" s="286"/>
      <c r="P242" s="286"/>
      <c r="Q242" s="286"/>
      <c r="R242" s="286"/>
      <c r="S242" s="286"/>
      <c r="T242" s="286"/>
      <c r="U242" s="286"/>
      <c r="V242" s="286"/>
      <c r="W242" s="286"/>
      <c r="X242" s="287"/>
      <c r="Y242" s="13"/>
      <c r="Z242" s="13"/>
      <c r="AA242" s="13"/>
      <c r="AB242" s="13"/>
      <c r="AC242" s="13"/>
      <c r="AD242" s="13"/>
      <c r="AE242" s="13"/>
      <c r="AT242" s="288" t="s">
        <v>173</v>
      </c>
      <c r="AU242" s="288" t="s">
        <v>89</v>
      </c>
      <c r="AV242" s="13" t="s">
        <v>89</v>
      </c>
      <c r="AW242" s="13" t="s">
        <v>5</v>
      </c>
      <c r="AX242" s="13" t="s">
        <v>79</v>
      </c>
      <c r="AY242" s="288" t="s">
        <v>154</v>
      </c>
    </row>
    <row r="243" s="13" customFormat="1">
      <c r="A243" s="13"/>
      <c r="B243" s="278"/>
      <c r="C243" s="279"/>
      <c r="D243" s="262" t="s">
        <v>173</v>
      </c>
      <c r="E243" s="280" t="s">
        <v>1</v>
      </c>
      <c r="F243" s="281" t="s">
        <v>709</v>
      </c>
      <c r="G243" s="279"/>
      <c r="H243" s="282">
        <v>26.100000000000001</v>
      </c>
      <c r="I243" s="283"/>
      <c r="J243" s="283"/>
      <c r="K243" s="279"/>
      <c r="L243" s="279"/>
      <c r="M243" s="284"/>
      <c r="N243" s="285"/>
      <c r="O243" s="286"/>
      <c r="P243" s="286"/>
      <c r="Q243" s="286"/>
      <c r="R243" s="286"/>
      <c r="S243" s="286"/>
      <c r="T243" s="286"/>
      <c r="U243" s="286"/>
      <c r="V243" s="286"/>
      <c r="W243" s="286"/>
      <c r="X243" s="287"/>
      <c r="Y243" s="13"/>
      <c r="Z243" s="13"/>
      <c r="AA243" s="13"/>
      <c r="AB243" s="13"/>
      <c r="AC243" s="13"/>
      <c r="AD243" s="13"/>
      <c r="AE243" s="13"/>
      <c r="AT243" s="288" t="s">
        <v>173</v>
      </c>
      <c r="AU243" s="288" t="s">
        <v>89</v>
      </c>
      <c r="AV243" s="13" t="s">
        <v>89</v>
      </c>
      <c r="AW243" s="13" t="s">
        <v>5</v>
      </c>
      <c r="AX243" s="13" t="s">
        <v>79</v>
      </c>
      <c r="AY243" s="288" t="s">
        <v>154</v>
      </c>
    </row>
    <row r="244" s="13" customFormat="1">
      <c r="A244" s="13"/>
      <c r="B244" s="278"/>
      <c r="C244" s="279"/>
      <c r="D244" s="262" t="s">
        <v>173</v>
      </c>
      <c r="E244" s="280" t="s">
        <v>1</v>
      </c>
      <c r="F244" s="281" t="s">
        <v>710</v>
      </c>
      <c r="G244" s="279"/>
      <c r="H244" s="282">
        <v>18.449999999999999</v>
      </c>
      <c r="I244" s="283"/>
      <c r="J244" s="283"/>
      <c r="K244" s="279"/>
      <c r="L244" s="279"/>
      <c r="M244" s="284"/>
      <c r="N244" s="285"/>
      <c r="O244" s="286"/>
      <c r="P244" s="286"/>
      <c r="Q244" s="286"/>
      <c r="R244" s="286"/>
      <c r="S244" s="286"/>
      <c r="T244" s="286"/>
      <c r="U244" s="286"/>
      <c r="V244" s="286"/>
      <c r="W244" s="286"/>
      <c r="X244" s="287"/>
      <c r="Y244" s="13"/>
      <c r="Z244" s="13"/>
      <c r="AA244" s="13"/>
      <c r="AB244" s="13"/>
      <c r="AC244" s="13"/>
      <c r="AD244" s="13"/>
      <c r="AE244" s="13"/>
      <c r="AT244" s="288" t="s">
        <v>173</v>
      </c>
      <c r="AU244" s="288" t="s">
        <v>89</v>
      </c>
      <c r="AV244" s="13" t="s">
        <v>89</v>
      </c>
      <c r="AW244" s="13" t="s">
        <v>5</v>
      </c>
      <c r="AX244" s="13" t="s">
        <v>79</v>
      </c>
      <c r="AY244" s="288" t="s">
        <v>154</v>
      </c>
    </row>
    <row r="245" s="13" customFormat="1">
      <c r="A245" s="13"/>
      <c r="B245" s="278"/>
      <c r="C245" s="279"/>
      <c r="D245" s="262" t="s">
        <v>173</v>
      </c>
      <c r="E245" s="280" t="s">
        <v>1</v>
      </c>
      <c r="F245" s="281" t="s">
        <v>711</v>
      </c>
      <c r="G245" s="279"/>
      <c r="H245" s="282">
        <v>31.199999999999999</v>
      </c>
      <c r="I245" s="283"/>
      <c r="J245" s="283"/>
      <c r="K245" s="279"/>
      <c r="L245" s="279"/>
      <c r="M245" s="284"/>
      <c r="N245" s="285"/>
      <c r="O245" s="286"/>
      <c r="P245" s="286"/>
      <c r="Q245" s="286"/>
      <c r="R245" s="286"/>
      <c r="S245" s="286"/>
      <c r="T245" s="286"/>
      <c r="U245" s="286"/>
      <c r="V245" s="286"/>
      <c r="W245" s="286"/>
      <c r="X245" s="287"/>
      <c r="Y245" s="13"/>
      <c r="Z245" s="13"/>
      <c r="AA245" s="13"/>
      <c r="AB245" s="13"/>
      <c r="AC245" s="13"/>
      <c r="AD245" s="13"/>
      <c r="AE245" s="13"/>
      <c r="AT245" s="288" t="s">
        <v>173</v>
      </c>
      <c r="AU245" s="288" t="s">
        <v>89</v>
      </c>
      <c r="AV245" s="13" t="s">
        <v>89</v>
      </c>
      <c r="AW245" s="13" t="s">
        <v>5</v>
      </c>
      <c r="AX245" s="13" t="s">
        <v>79</v>
      </c>
      <c r="AY245" s="288" t="s">
        <v>154</v>
      </c>
    </row>
    <row r="246" s="15" customFormat="1">
      <c r="A246" s="15"/>
      <c r="B246" s="303"/>
      <c r="C246" s="304"/>
      <c r="D246" s="262" t="s">
        <v>173</v>
      </c>
      <c r="E246" s="305" t="s">
        <v>1</v>
      </c>
      <c r="F246" s="306" t="s">
        <v>200</v>
      </c>
      <c r="G246" s="304"/>
      <c r="H246" s="307">
        <v>214.77799999999999</v>
      </c>
      <c r="I246" s="308"/>
      <c r="J246" s="308"/>
      <c r="K246" s="304"/>
      <c r="L246" s="304"/>
      <c r="M246" s="309"/>
      <c r="N246" s="310"/>
      <c r="O246" s="311"/>
      <c r="P246" s="311"/>
      <c r="Q246" s="311"/>
      <c r="R246" s="311"/>
      <c r="S246" s="311"/>
      <c r="T246" s="311"/>
      <c r="U246" s="311"/>
      <c r="V246" s="311"/>
      <c r="W246" s="311"/>
      <c r="X246" s="312"/>
      <c r="Y246" s="15"/>
      <c r="Z246" s="15"/>
      <c r="AA246" s="15"/>
      <c r="AB246" s="15"/>
      <c r="AC246" s="15"/>
      <c r="AD246" s="15"/>
      <c r="AE246" s="15"/>
      <c r="AT246" s="313" t="s">
        <v>173</v>
      </c>
      <c r="AU246" s="313" t="s">
        <v>89</v>
      </c>
      <c r="AV246" s="15" t="s">
        <v>162</v>
      </c>
      <c r="AW246" s="15" t="s">
        <v>5</v>
      </c>
      <c r="AX246" s="15" t="s">
        <v>87</v>
      </c>
      <c r="AY246" s="313" t="s">
        <v>154</v>
      </c>
    </row>
    <row r="247" s="2" customFormat="1" ht="24.15" customHeight="1">
      <c r="A247" s="42"/>
      <c r="B247" s="43"/>
      <c r="C247" s="249" t="s">
        <v>410</v>
      </c>
      <c r="D247" s="249" t="s">
        <v>157</v>
      </c>
      <c r="E247" s="250" t="s">
        <v>532</v>
      </c>
      <c r="F247" s="251" t="s">
        <v>533</v>
      </c>
      <c r="G247" s="252" t="s">
        <v>180</v>
      </c>
      <c r="H247" s="253">
        <v>2362.558</v>
      </c>
      <c r="I247" s="254"/>
      <c r="J247" s="254"/>
      <c r="K247" s="255">
        <f>ROUND(P247*H247,2)</f>
        <v>0</v>
      </c>
      <c r="L247" s="251" t="s">
        <v>161</v>
      </c>
      <c r="M247" s="45"/>
      <c r="N247" s="256" t="s">
        <v>1</v>
      </c>
      <c r="O247" s="257" t="s">
        <v>42</v>
      </c>
      <c r="P247" s="258">
        <f>I247+J247</f>
        <v>0</v>
      </c>
      <c r="Q247" s="258">
        <f>ROUND(I247*H247,2)</f>
        <v>0</v>
      </c>
      <c r="R247" s="258">
        <f>ROUND(J247*H247,2)</f>
        <v>0</v>
      </c>
      <c r="S247" s="95"/>
      <c r="T247" s="259">
        <f>S247*H247</f>
        <v>0</v>
      </c>
      <c r="U247" s="259">
        <v>0</v>
      </c>
      <c r="V247" s="259">
        <f>U247*H247</f>
        <v>0</v>
      </c>
      <c r="W247" s="259">
        <v>0</v>
      </c>
      <c r="X247" s="260">
        <f>W247*H247</f>
        <v>0</v>
      </c>
      <c r="Y247" s="42"/>
      <c r="Z247" s="42"/>
      <c r="AA247" s="42"/>
      <c r="AB247" s="42"/>
      <c r="AC247" s="42"/>
      <c r="AD247" s="42"/>
      <c r="AE247" s="42"/>
      <c r="AR247" s="261" t="s">
        <v>162</v>
      </c>
      <c r="AT247" s="261" t="s">
        <v>157</v>
      </c>
      <c r="AU247" s="261" t="s">
        <v>89</v>
      </c>
      <c r="AY247" s="17" t="s">
        <v>154</v>
      </c>
      <c r="BE247" s="148">
        <f>IF(O247="základní",K247,0)</f>
        <v>0</v>
      </c>
      <c r="BF247" s="148">
        <f>IF(O247="snížená",K247,0)</f>
        <v>0</v>
      </c>
      <c r="BG247" s="148">
        <f>IF(O247="zákl. přenesená",K247,0)</f>
        <v>0</v>
      </c>
      <c r="BH247" s="148">
        <f>IF(O247="sníž. přenesená",K247,0)</f>
        <v>0</v>
      </c>
      <c r="BI247" s="148">
        <f>IF(O247="nulová",K247,0)</f>
        <v>0</v>
      </c>
      <c r="BJ247" s="17" t="s">
        <v>87</v>
      </c>
      <c r="BK247" s="148">
        <f>ROUND(P247*H247,2)</f>
        <v>0</v>
      </c>
      <c r="BL247" s="17" t="s">
        <v>162</v>
      </c>
      <c r="BM247" s="261" t="s">
        <v>712</v>
      </c>
    </row>
    <row r="248" s="2" customFormat="1">
      <c r="A248" s="42"/>
      <c r="B248" s="43"/>
      <c r="C248" s="44"/>
      <c r="D248" s="262" t="s">
        <v>164</v>
      </c>
      <c r="E248" s="44"/>
      <c r="F248" s="263" t="s">
        <v>535</v>
      </c>
      <c r="G248" s="44"/>
      <c r="H248" s="44"/>
      <c r="I248" s="217"/>
      <c r="J248" s="217"/>
      <c r="K248" s="44"/>
      <c r="L248" s="44"/>
      <c r="M248" s="45"/>
      <c r="N248" s="264"/>
      <c r="O248" s="265"/>
      <c r="P248" s="95"/>
      <c r="Q248" s="95"/>
      <c r="R248" s="95"/>
      <c r="S248" s="95"/>
      <c r="T248" s="95"/>
      <c r="U248" s="95"/>
      <c r="V248" s="95"/>
      <c r="W248" s="95"/>
      <c r="X248" s="96"/>
      <c r="Y248" s="42"/>
      <c r="Z248" s="42"/>
      <c r="AA248" s="42"/>
      <c r="AB248" s="42"/>
      <c r="AC248" s="42"/>
      <c r="AD248" s="42"/>
      <c r="AE248" s="42"/>
      <c r="AT248" s="17" t="s">
        <v>164</v>
      </c>
      <c r="AU248" s="17" t="s">
        <v>89</v>
      </c>
    </row>
    <row r="249" s="2" customFormat="1">
      <c r="A249" s="42"/>
      <c r="B249" s="43"/>
      <c r="C249" s="44"/>
      <c r="D249" s="266" t="s">
        <v>166</v>
      </c>
      <c r="E249" s="44"/>
      <c r="F249" s="267" t="s">
        <v>536</v>
      </c>
      <c r="G249" s="44"/>
      <c r="H249" s="44"/>
      <c r="I249" s="217"/>
      <c r="J249" s="217"/>
      <c r="K249" s="44"/>
      <c r="L249" s="44"/>
      <c r="M249" s="45"/>
      <c r="N249" s="264"/>
      <c r="O249" s="265"/>
      <c r="P249" s="95"/>
      <c r="Q249" s="95"/>
      <c r="R249" s="95"/>
      <c r="S249" s="95"/>
      <c r="T249" s="95"/>
      <c r="U249" s="95"/>
      <c r="V249" s="95"/>
      <c r="W249" s="95"/>
      <c r="X249" s="96"/>
      <c r="Y249" s="42"/>
      <c r="Z249" s="42"/>
      <c r="AA249" s="42"/>
      <c r="AB249" s="42"/>
      <c r="AC249" s="42"/>
      <c r="AD249" s="42"/>
      <c r="AE249" s="42"/>
      <c r="AT249" s="17" t="s">
        <v>166</v>
      </c>
      <c r="AU249" s="17" t="s">
        <v>89</v>
      </c>
    </row>
    <row r="250" s="13" customFormat="1">
      <c r="A250" s="13"/>
      <c r="B250" s="278"/>
      <c r="C250" s="279"/>
      <c r="D250" s="262" t="s">
        <v>173</v>
      </c>
      <c r="E250" s="280" t="s">
        <v>1</v>
      </c>
      <c r="F250" s="281" t="s">
        <v>713</v>
      </c>
      <c r="G250" s="279"/>
      <c r="H250" s="282">
        <v>2362.558</v>
      </c>
      <c r="I250" s="283"/>
      <c r="J250" s="283"/>
      <c r="K250" s="279"/>
      <c r="L250" s="279"/>
      <c r="M250" s="284"/>
      <c r="N250" s="285"/>
      <c r="O250" s="286"/>
      <c r="P250" s="286"/>
      <c r="Q250" s="286"/>
      <c r="R250" s="286"/>
      <c r="S250" s="286"/>
      <c r="T250" s="286"/>
      <c r="U250" s="286"/>
      <c r="V250" s="286"/>
      <c r="W250" s="286"/>
      <c r="X250" s="287"/>
      <c r="Y250" s="13"/>
      <c r="Z250" s="13"/>
      <c r="AA250" s="13"/>
      <c r="AB250" s="13"/>
      <c r="AC250" s="13"/>
      <c r="AD250" s="13"/>
      <c r="AE250" s="13"/>
      <c r="AT250" s="288" t="s">
        <v>173</v>
      </c>
      <c r="AU250" s="288" t="s">
        <v>89</v>
      </c>
      <c r="AV250" s="13" t="s">
        <v>89</v>
      </c>
      <c r="AW250" s="13" t="s">
        <v>5</v>
      </c>
      <c r="AX250" s="13" t="s">
        <v>87</v>
      </c>
      <c r="AY250" s="288" t="s">
        <v>154</v>
      </c>
    </row>
    <row r="251" s="2" customFormat="1" ht="24.15" customHeight="1">
      <c r="A251" s="42"/>
      <c r="B251" s="43"/>
      <c r="C251" s="249" t="s">
        <v>417</v>
      </c>
      <c r="D251" s="249" t="s">
        <v>157</v>
      </c>
      <c r="E251" s="250" t="s">
        <v>563</v>
      </c>
      <c r="F251" s="251" t="s">
        <v>564</v>
      </c>
      <c r="G251" s="252" t="s">
        <v>180</v>
      </c>
      <c r="H251" s="253">
        <v>214.77799999999999</v>
      </c>
      <c r="I251" s="254"/>
      <c r="J251" s="254"/>
      <c r="K251" s="255">
        <f>ROUND(P251*H251,2)</f>
        <v>0</v>
      </c>
      <c r="L251" s="251" t="s">
        <v>161</v>
      </c>
      <c r="M251" s="45"/>
      <c r="N251" s="256" t="s">
        <v>1</v>
      </c>
      <c r="O251" s="257" t="s">
        <v>42</v>
      </c>
      <c r="P251" s="258">
        <f>I251+J251</f>
        <v>0</v>
      </c>
      <c r="Q251" s="258">
        <f>ROUND(I251*H251,2)</f>
        <v>0</v>
      </c>
      <c r="R251" s="258">
        <f>ROUND(J251*H251,2)</f>
        <v>0</v>
      </c>
      <c r="S251" s="95"/>
      <c r="T251" s="259">
        <f>S251*H251</f>
        <v>0</v>
      </c>
      <c r="U251" s="259">
        <v>0</v>
      </c>
      <c r="V251" s="259">
        <f>U251*H251</f>
        <v>0</v>
      </c>
      <c r="W251" s="259">
        <v>0</v>
      </c>
      <c r="X251" s="260">
        <f>W251*H251</f>
        <v>0</v>
      </c>
      <c r="Y251" s="42"/>
      <c r="Z251" s="42"/>
      <c r="AA251" s="42"/>
      <c r="AB251" s="42"/>
      <c r="AC251" s="42"/>
      <c r="AD251" s="42"/>
      <c r="AE251" s="42"/>
      <c r="AR251" s="261" t="s">
        <v>162</v>
      </c>
      <c r="AT251" s="261" t="s">
        <v>157</v>
      </c>
      <c r="AU251" s="261" t="s">
        <v>89</v>
      </c>
      <c r="AY251" s="17" t="s">
        <v>154</v>
      </c>
      <c r="BE251" s="148">
        <f>IF(O251="základní",K251,0)</f>
        <v>0</v>
      </c>
      <c r="BF251" s="148">
        <f>IF(O251="snížená",K251,0)</f>
        <v>0</v>
      </c>
      <c r="BG251" s="148">
        <f>IF(O251="zákl. přenesená",K251,0)</f>
        <v>0</v>
      </c>
      <c r="BH251" s="148">
        <f>IF(O251="sníž. přenesená",K251,0)</f>
        <v>0</v>
      </c>
      <c r="BI251" s="148">
        <f>IF(O251="nulová",K251,0)</f>
        <v>0</v>
      </c>
      <c r="BJ251" s="17" t="s">
        <v>87</v>
      </c>
      <c r="BK251" s="148">
        <f>ROUND(P251*H251,2)</f>
        <v>0</v>
      </c>
      <c r="BL251" s="17" t="s">
        <v>162</v>
      </c>
      <c r="BM251" s="261" t="s">
        <v>714</v>
      </c>
    </row>
    <row r="252" s="2" customFormat="1">
      <c r="A252" s="42"/>
      <c r="B252" s="43"/>
      <c r="C252" s="44"/>
      <c r="D252" s="262" t="s">
        <v>164</v>
      </c>
      <c r="E252" s="44"/>
      <c r="F252" s="263" t="s">
        <v>566</v>
      </c>
      <c r="G252" s="44"/>
      <c r="H252" s="44"/>
      <c r="I252" s="217"/>
      <c r="J252" s="217"/>
      <c r="K252" s="44"/>
      <c r="L252" s="44"/>
      <c r="M252" s="45"/>
      <c r="N252" s="264"/>
      <c r="O252" s="265"/>
      <c r="P252" s="95"/>
      <c r="Q252" s="95"/>
      <c r="R252" s="95"/>
      <c r="S252" s="95"/>
      <c r="T252" s="95"/>
      <c r="U252" s="95"/>
      <c r="V252" s="95"/>
      <c r="W252" s="95"/>
      <c r="X252" s="96"/>
      <c r="Y252" s="42"/>
      <c r="Z252" s="42"/>
      <c r="AA252" s="42"/>
      <c r="AB252" s="42"/>
      <c r="AC252" s="42"/>
      <c r="AD252" s="42"/>
      <c r="AE252" s="42"/>
      <c r="AT252" s="17" t="s">
        <v>164</v>
      </c>
      <c r="AU252" s="17" t="s">
        <v>89</v>
      </c>
    </row>
    <row r="253" s="2" customFormat="1">
      <c r="A253" s="42"/>
      <c r="B253" s="43"/>
      <c r="C253" s="44"/>
      <c r="D253" s="266" t="s">
        <v>166</v>
      </c>
      <c r="E253" s="44"/>
      <c r="F253" s="267" t="s">
        <v>567</v>
      </c>
      <c r="G253" s="44"/>
      <c r="H253" s="44"/>
      <c r="I253" s="217"/>
      <c r="J253" s="217"/>
      <c r="K253" s="44"/>
      <c r="L253" s="44"/>
      <c r="M253" s="45"/>
      <c r="N253" s="264"/>
      <c r="O253" s="265"/>
      <c r="P253" s="95"/>
      <c r="Q253" s="95"/>
      <c r="R253" s="95"/>
      <c r="S253" s="95"/>
      <c r="T253" s="95"/>
      <c r="U253" s="95"/>
      <c r="V253" s="95"/>
      <c r="W253" s="95"/>
      <c r="X253" s="96"/>
      <c r="Y253" s="42"/>
      <c r="Z253" s="42"/>
      <c r="AA253" s="42"/>
      <c r="AB253" s="42"/>
      <c r="AC253" s="42"/>
      <c r="AD253" s="42"/>
      <c r="AE253" s="42"/>
      <c r="AT253" s="17" t="s">
        <v>166</v>
      </c>
      <c r="AU253" s="17" t="s">
        <v>89</v>
      </c>
    </row>
    <row r="254" s="2" customFormat="1" ht="33" customHeight="1">
      <c r="A254" s="42"/>
      <c r="B254" s="43"/>
      <c r="C254" s="249" t="s">
        <v>423</v>
      </c>
      <c r="D254" s="249" t="s">
        <v>157</v>
      </c>
      <c r="E254" s="250" t="s">
        <v>715</v>
      </c>
      <c r="F254" s="251" t="s">
        <v>716</v>
      </c>
      <c r="G254" s="252" t="s">
        <v>180</v>
      </c>
      <c r="H254" s="253">
        <v>75.75</v>
      </c>
      <c r="I254" s="254"/>
      <c r="J254" s="254"/>
      <c r="K254" s="255">
        <f>ROUND(P254*H254,2)</f>
        <v>0</v>
      </c>
      <c r="L254" s="251" t="s">
        <v>161</v>
      </c>
      <c r="M254" s="45"/>
      <c r="N254" s="256" t="s">
        <v>1</v>
      </c>
      <c r="O254" s="257" t="s">
        <v>42</v>
      </c>
      <c r="P254" s="258">
        <f>I254+J254</f>
        <v>0</v>
      </c>
      <c r="Q254" s="258">
        <f>ROUND(I254*H254,2)</f>
        <v>0</v>
      </c>
      <c r="R254" s="258">
        <f>ROUND(J254*H254,2)</f>
        <v>0</v>
      </c>
      <c r="S254" s="95"/>
      <c r="T254" s="259">
        <f>S254*H254</f>
        <v>0</v>
      </c>
      <c r="U254" s="259">
        <v>0</v>
      </c>
      <c r="V254" s="259">
        <f>U254*H254</f>
        <v>0</v>
      </c>
      <c r="W254" s="259">
        <v>0</v>
      </c>
      <c r="X254" s="260">
        <f>W254*H254</f>
        <v>0</v>
      </c>
      <c r="Y254" s="42"/>
      <c r="Z254" s="42"/>
      <c r="AA254" s="42"/>
      <c r="AB254" s="42"/>
      <c r="AC254" s="42"/>
      <c r="AD254" s="42"/>
      <c r="AE254" s="42"/>
      <c r="AR254" s="261" t="s">
        <v>162</v>
      </c>
      <c r="AT254" s="261" t="s">
        <v>157</v>
      </c>
      <c r="AU254" s="261" t="s">
        <v>89</v>
      </c>
      <c r="AY254" s="17" t="s">
        <v>154</v>
      </c>
      <c r="BE254" s="148">
        <f>IF(O254="základní",K254,0)</f>
        <v>0</v>
      </c>
      <c r="BF254" s="148">
        <f>IF(O254="snížená",K254,0)</f>
        <v>0</v>
      </c>
      <c r="BG254" s="148">
        <f>IF(O254="zákl. přenesená",K254,0)</f>
        <v>0</v>
      </c>
      <c r="BH254" s="148">
        <f>IF(O254="sníž. přenesená",K254,0)</f>
        <v>0</v>
      </c>
      <c r="BI254" s="148">
        <f>IF(O254="nulová",K254,0)</f>
        <v>0</v>
      </c>
      <c r="BJ254" s="17" t="s">
        <v>87</v>
      </c>
      <c r="BK254" s="148">
        <f>ROUND(P254*H254,2)</f>
        <v>0</v>
      </c>
      <c r="BL254" s="17" t="s">
        <v>162</v>
      </c>
      <c r="BM254" s="261" t="s">
        <v>717</v>
      </c>
    </row>
    <row r="255" s="2" customFormat="1">
      <c r="A255" s="42"/>
      <c r="B255" s="43"/>
      <c r="C255" s="44"/>
      <c r="D255" s="262" t="s">
        <v>164</v>
      </c>
      <c r="E255" s="44"/>
      <c r="F255" s="263" t="s">
        <v>718</v>
      </c>
      <c r="G255" s="44"/>
      <c r="H255" s="44"/>
      <c r="I255" s="217"/>
      <c r="J255" s="217"/>
      <c r="K255" s="44"/>
      <c r="L255" s="44"/>
      <c r="M255" s="45"/>
      <c r="N255" s="264"/>
      <c r="O255" s="265"/>
      <c r="P255" s="95"/>
      <c r="Q255" s="95"/>
      <c r="R255" s="95"/>
      <c r="S255" s="95"/>
      <c r="T255" s="95"/>
      <c r="U255" s="95"/>
      <c r="V255" s="95"/>
      <c r="W255" s="95"/>
      <c r="X255" s="96"/>
      <c r="Y255" s="42"/>
      <c r="Z255" s="42"/>
      <c r="AA255" s="42"/>
      <c r="AB255" s="42"/>
      <c r="AC255" s="42"/>
      <c r="AD255" s="42"/>
      <c r="AE255" s="42"/>
      <c r="AT255" s="17" t="s">
        <v>164</v>
      </c>
      <c r="AU255" s="17" t="s">
        <v>89</v>
      </c>
    </row>
    <row r="256" s="2" customFormat="1">
      <c r="A256" s="42"/>
      <c r="B256" s="43"/>
      <c r="C256" s="44"/>
      <c r="D256" s="266" t="s">
        <v>166</v>
      </c>
      <c r="E256" s="44"/>
      <c r="F256" s="267" t="s">
        <v>719</v>
      </c>
      <c r="G256" s="44"/>
      <c r="H256" s="44"/>
      <c r="I256" s="217"/>
      <c r="J256" s="217"/>
      <c r="K256" s="44"/>
      <c r="L256" s="44"/>
      <c r="M256" s="45"/>
      <c r="N256" s="264"/>
      <c r="O256" s="265"/>
      <c r="P256" s="95"/>
      <c r="Q256" s="95"/>
      <c r="R256" s="95"/>
      <c r="S256" s="95"/>
      <c r="T256" s="95"/>
      <c r="U256" s="95"/>
      <c r="V256" s="95"/>
      <c r="W256" s="95"/>
      <c r="X256" s="96"/>
      <c r="Y256" s="42"/>
      <c r="Z256" s="42"/>
      <c r="AA256" s="42"/>
      <c r="AB256" s="42"/>
      <c r="AC256" s="42"/>
      <c r="AD256" s="42"/>
      <c r="AE256" s="42"/>
      <c r="AT256" s="17" t="s">
        <v>166</v>
      </c>
      <c r="AU256" s="17" t="s">
        <v>89</v>
      </c>
    </row>
    <row r="257" s="13" customFormat="1">
      <c r="A257" s="13"/>
      <c r="B257" s="278"/>
      <c r="C257" s="279"/>
      <c r="D257" s="262" t="s">
        <v>173</v>
      </c>
      <c r="E257" s="280" t="s">
        <v>1</v>
      </c>
      <c r="F257" s="281" t="s">
        <v>720</v>
      </c>
      <c r="G257" s="279"/>
      <c r="H257" s="282">
        <v>26.100000000000001</v>
      </c>
      <c r="I257" s="283"/>
      <c r="J257" s="283"/>
      <c r="K257" s="279"/>
      <c r="L257" s="279"/>
      <c r="M257" s="284"/>
      <c r="N257" s="285"/>
      <c r="O257" s="286"/>
      <c r="P257" s="286"/>
      <c r="Q257" s="286"/>
      <c r="R257" s="286"/>
      <c r="S257" s="286"/>
      <c r="T257" s="286"/>
      <c r="U257" s="286"/>
      <c r="V257" s="286"/>
      <c r="W257" s="286"/>
      <c r="X257" s="287"/>
      <c r="Y257" s="13"/>
      <c r="Z257" s="13"/>
      <c r="AA257" s="13"/>
      <c r="AB257" s="13"/>
      <c r="AC257" s="13"/>
      <c r="AD257" s="13"/>
      <c r="AE257" s="13"/>
      <c r="AT257" s="288" t="s">
        <v>173</v>
      </c>
      <c r="AU257" s="288" t="s">
        <v>89</v>
      </c>
      <c r="AV257" s="13" t="s">
        <v>89</v>
      </c>
      <c r="AW257" s="13" t="s">
        <v>5</v>
      </c>
      <c r="AX257" s="13" t="s">
        <v>79</v>
      </c>
      <c r="AY257" s="288" t="s">
        <v>154</v>
      </c>
    </row>
    <row r="258" s="13" customFormat="1">
      <c r="A258" s="13"/>
      <c r="B258" s="278"/>
      <c r="C258" s="279"/>
      <c r="D258" s="262" t="s">
        <v>173</v>
      </c>
      <c r="E258" s="280" t="s">
        <v>1</v>
      </c>
      <c r="F258" s="281" t="s">
        <v>721</v>
      </c>
      <c r="G258" s="279"/>
      <c r="H258" s="282">
        <v>18.449999999999999</v>
      </c>
      <c r="I258" s="283"/>
      <c r="J258" s="283"/>
      <c r="K258" s="279"/>
      <c r="L258" s="279"/>
      <c r="M258" s="284"/>
      <c r="N258" s="285"/>
      <c r="O258" s="286"/>
      <c r="P258" s="286"/>
      <c r="Q258" s="286"/>
      <c r="R258" s="286"/>
      <c r="S258" s="286"/>
      <c r="T258" s="286"/>
      <c r="U258" s="286"/>
      <c r="V258" s="286"/>
      <c r="W258" s="286"/>
      <c r="X258" s="287"/>
      <c r="Y258" s="13"/>
      <c r="Z258" s="13"/>
      <c r="AA258" s="13"/>
      <c r="AB258" s="13"/>
      <c r="AC258" s="13"/>
      <c r="AD258" s="13"/>
      <c r="AE258" s="13"/>
      <c r="AT258" s="288" t="s">
        <v>173</v>
      </c>
      <c r="AU258" s="288" t="s">
        <v>89</v>
      </c>
      <c r="AV258" s="13" t="s">
        <v>89</v>
      </c>
      <c r="AW258" s="13" t="s">
        <v>5</v>
      </c>
      <c r="AX258" s="13" t="s">
        <v>79</v>
      </c>
      <c r="AY258" s="288" t="s">
        <v>154</v>
      </c>
    </row>
    <row r="259" s="13" customFormat="1">
      <c r="A259" s="13"/>
      <c r="B259" s="278"/>
      <c r="C259" s="279"/>
      <c r="D259" s="262" t="s">
        <v>173</v>
      </c>
      <c r="E259" s="280" t="s">
        <v>1</v>
      </c>
      <c r="F259" s="281" t="s">
        <v>722</v>
      </c>
      <c r="G259" s="279"/>
      <c r="H259" s="282">
        <v>31.199999999999999</v>
      </c>
      <c r="I259" s="283"/>
      <c r="J259" s="283"/>
      <c r="K259" s="279"/>
      <c r="L259" s="279"/>
      <c r="M259" s="284"/>
      <c r="N259" s="285"/>
      <c r="O259" s="286"/>
      <c r="P259" s="286"/>
      <c r="Q259" s="286"/>
      <c r="R259" s="286"/>
      <c r="S259" s="286"/>
      <c r="T259" s="286"/>
      <c r="U259" s="286"/>
      <c r="V259" s="286"/>
      <c r="W259" s="286"/>
      <c r="X259" s="287"/>
      <c r="Y259" s="13"/>
      <c r="Z259" s="13"/>
      <c r="AA259" s="13"/>
      <c r="AB259" s="13"/>
      <c r="AC259" s="13"/>
      <c r="AD259" s="13"/>
      <c r="AE259" s="13"/>
      <c r="AT259" s="288" t="s">
        <v>173</v>
      </c>
      <c r="AU259" s="288" t="s">
        <v>89</v>
      </c>
      <c r="AV259" s="13" t="s">
        <v>89</v>
      </c>
      <c r="AW259" s="13" t="s">
        <v>5</v>
      </c>
      <c r="AX259" s="13" t="s">
        <v>79</v>
      </c>
      <c r="AY259" s="288" t="s">
        <v>154</v>
      </c>
    </row>
    <row r="260" s="15" customFormat="1">
      <c r="A260" s="15"/>
      <c r="B260" s="303"/>
      <c r="C260" s="304"/>
      <c r="D260" s="262" t="s">
        <v>173</v>
      </c>
      <c r="E260" s="305" t="s">
        <v>1</v>
      </c>
      <c r="F260" s="306" t="s">
        <v>200</v>
      </c>
      <c r="G260" s="304"/>
      <c r="H260" s="307">
        <v>75.75</v>
      </c>
      <c r="I260" s="308"/>
      <c r="J260" s="308"/>
      <c r="K260" s="304"/>
      <c r="L260" s="304"/>
      <c r="M260" s="309"/>
      <c r="N260" s="310"/>
      <c r="O260" s="311"/>
      <c r="P260" s="311"/>
      <c r="Q260" s="311"/>
      <c r="R260" s="311"/>
      <c r="S260" s="311"/>
      <c r="T260" s="311"/>
      <c r="U260" s="311"/>
      <c r="V260" s="311"/>
      <c r="W260" s="311"/>
      <c r="X260" s="312"/>
      <c r="Y260" s="15"/>
      <c r="Z260" s="15"/>
      <c r="AA260" s="15"/>
      <c r="AB260" s="15"/>
      <c r="AC260" s="15"/>
      <c r="AD260" s="15"/>
      <c r="AE260" s="15"/>
      <c r="AT260" s="313" t="s">
        <v>173</v>
      </c>
      <c r="AU260" s="313" t="s">
        <v>89</v>
      </c>
      <c r="AV260" s="15" t="s">
        <v>162</v>
      </c>
      <c r="AW260" s="15" t="s">
        <v>5</v>
      </c>
      <c r="AX260" s="15" t="s">
        <v>87</v>
      </c>
      <c r="AY260" s="313" t="s">
        <v>154</v>
      </c>
    </row>
    <row r="261" s="2" customFormat="1" ht="33" customHeight="1">
      <c r="A261" s="42"/>
      <c r="B261" s="43"/>
      <c r="C261" s="249" t="s">
        <v>430</v>
      </c>
      <c r="D261" s="249" t="s">
        <v>157</v>
      </c>
      <c r="E261" s="250" t="s">
        <v>539</v>
      </c>
      <c r="F261" s="251" t="s">
        <v>540</v>
      </c>
      <c r="G261" s="252" t="s">
        <v>180</v>
      </c>
      <c r="H261" s="253">
        <v>32.548000000000002</v>
      </c>
      <c r="I261" s="254"/>
      <c r="J261" s="254"/>
      <c r="K261" s="255">
        <f>ROUND(P261*H261,2)</f>
        <v>0</v>
      </c>
      <c r="L261" s="251" t="s">
        <v>161</v>
      </c>
      <c r="M261" s="45"/>
      <c r="N261" s="256" t="s">
        <v>1</v>
      </c>
      <c r="O261" s="257" t="s">
        <v>42</v>
      </c>
      <c r="P261" s="258">
        <f>I261+J261</f>
        <v>0</v>
      </c>
      <c r="Q261" s="258">
        <f>ROUND(I261*H261,2)</f>
        <v>0</v>
      </c>
      <c r="R261" s="258">
        <f>ROUND(J261*H261,2)</f>
        <v>0</v>
      </c>
      <c r="S261" s="95"/>
      <c r="T261" s="259">
        <f>S261*H261</f>
        <v>0</v>
      </c>
      <c r="U261" s="259">
        <v>0</v>
      </c>
      <c r="V261" s="259">
        <f>U261*H261</f>
        <v>0</v>
      </c>
      <c r="W261" s="259">
        <v>0</v>
      </c>
      <c r="X261" s="260">
        <f>W261*H261</f>
        <v>0</v>
      </c>
      <c r="Y261" s="42"/>
      <c r="Z261" s="42"/>
      <c r="AA261" s="42"/>
      <c r="AB261" s="42"/>
      <c r="AC261" s="42"/>
      <c r="AD261" s="42"/>
      <c r="AE261" s="42"/>
      <c r="AR261" s="261" t="s">
        <v>162</v>
      </c>
      <c r="AT261" s="261" t="s">
        <v>157</v>
      </c>
      <c r="AU261" s="261" t="s">
        <v>89</v>
      </c>
      <c r="AY261" s="17" t="s">
        <v>154</v>
      </c>
      <c r="BE261" s="148">
        <f>IF(O261="základní",K261,0)</f>
        <v>0</v>
      </c>
      <c r="BF261" s="148">
        <f>IF(O261="snížená",K261,0)</f>
        <v>0</v>
      </c>
      <c r="BG261" s="148">
        <f>IF(O261="zákl. přenesená",K261,0)</f>
        <v>0</v>
      </c>
      <c r="BH261" s="148">
        <f>IF(O261="sníž. přenesená",K261,0)</f>
        <v>0</v>
      </c>
      <c r="BI261" s="148">
        <f>IF(O261="nulová",K261,0)</f>
        <v>0</v>
      </c>
      <c r="BJ261" s="17" t="s">
        <v>87</v>
      </c>
      <c r="BK261" s="148">
        <f>ROUND(P261*H261,2)</f>
        <v>0</v>
      </c>
      <c r="BL261" s="17" t="s">
        <v>162</v>
      </c>
      <c r="BM261" s="261" t="s">
        <v>723</v>
      </c>
    </row>
    <row r="262" s="2" customFormat="1">
      <c r="A262" s="42"/>
      <c r="B262" s="43"/>
      <c r="C262" s="44"/>
      <c r="D262" s="262" t="s">
        <v>164</v>
      </c>
      <c r="E262" s="44"/>
      <c r="F262" s="263" t="s">
        <v>542</v>
      </c>
      <c r="G262" s="44"/>
      <c r="H262" s="44"/>
      <c r="I262" s="217"/>
      <c r="J262" s="217"/>
      <c r="K262" s="44"/>
      <c r="L262" s="44"/>
      <c r="M262" s="45"/>
      <c r="N262" s="264"/>
      <c r="O262" s="265"/>
      <c r="P262" s="95"/>
      <c r="Q262" s="95"/>
      <c r="R262" s="95"/>
      <c r="S262" s="95"/>
      <c r="T262" s="95"/>
      <c r="U262" s="95"/>
      <c r="V262" s="95"/>
      <c r="W262" s="95"/>
      <c r="X262" s="96"/>
      <c r="Y262" s="42"/>
      <c r="Z262" s="42"/>
      <c r="AA262" s="42"/>
      <c r="AB262" s="42"/>
      <c r="AC262" s="42"/>
      <c r="AD262" s="42"/>
      <c r="AE262" s="42"/>
      <c r="AT262" s="17" t="s">
        <v>164</v>
      </c>
      <c r="AU262" s="17" t="s">
        <v>89</v>
      </c>
    </row>
    <row r="263" s="2" customFormat="1">
      <c r="A263" s="42"/>
      <c r="B263" s="43"/>
      <c r="C263" s="44"/>
      <c r="D263" s="266" t="s">
        <v>166</v>
      </c>
      <c r="E263" s="44"/>
      <c r="F263" s="267" t="s">
        <v>543</v>
      </c>
      <c r="G263" s="44"/>
      <c r="H263" s="44"/>
      <c r="I263" s="217"/>
      <c r="J263" s="217"/>
      <c r="K263" s="44"/>
      <c r="L263" s="44"/>
      <c r="M263" s="45"/>
      <c r="N263" s="264"/>
      <c r="O263" s="265"/>
      <c r="P263" s="95"/>
      <c r="Q263" s="95"/>
      <c r="R263" s="95"/>
      <c r="S263" s="95"/>
      <c r="T263" s="95"/>
      <c r="U263" s="95"/>
      <c r="V263" s="95"/>
      <c r="W263" s="95"/>
      <c r="X263" s="96"/>
      <c r="Y263" s="42"/>
      <c r="Z263" s="42"/>
      <c r="AA263" s="42"/>
      <c r="AB263" s="42"/>
      <c r="AC263" s="42"/>
      <c r="AD263" s="42"/>
      <c r="AE263" s="42"/>
      <c r="AT263" s="17" t="s">
        <v>166</v>
      </c>
      <c r="AU263" s="17" t="s">
        <v>89</v>
      </c>
    </row>
    <row r="264" s="13" customFormat="1">
      <c r="A264" s="13"/>
      <c r="B264" s="278"/>
      <c r="C264" s="279"/>
      <c r="D264" s="262" t="s">
        <v>173</v>
      </c>
      <c r="E264" s="280" t="s">
        <v>1</v>
      </c>
      <c r="F264" s="281" t="s">
        <v>724</v>
      </c>
      <c r="G264" s="279"/>
      <c r="H264" s="282">
        <v>32.548000000000002</v>
      </c>
      <c r="I264" s="283"/>
      <c r="J264" s="283"/>
      <c r="K264" s="279"/>
      <c r="L264" s="279"/>
      <c r="M264" s="284"/>
      <c r="N264" s="285"/>
      <c r="O264" s="286"/>
      <c r="P264" s="286"/>
      <c r="Q264" s="286"/>
      <c r="R264" s="286"/>
      <c r="S264" s="286"/>
      <c r="T264" s="286"/>
      <c r="U264" s="286"/>
      <c r="V264" s="286"/>
      <c r="W264" s="286"/>
      <c r="X264" s="287"/>
      <c r="Y264" s="13"/>
      <c r="Z264" s="13"/>
      <c r="AA264" s="13"/>
      <c r="AB264" s="13"/>
      <c r="AC264" s="13"/>
      <c r="AD264" s="13"/>
      <c r="AE264" s="13"/>
      <c r="AT264" s="288" t="s">
        <v>173</v>
      </c>
      <c r="AU264" s="288" t="s">
        <v>89</v>
      </c>
      <c r="AV264" s="13" t="s">
        <v>89</v>
      </c>
      <c r="AW264" s="13" t="s">
        <v>5</v>
      </c>
      <c r="AX264" s="13" t="s">
        <v>79</v>
      </c>
      <c r="AY264" s="288" t="s">
        <v>154</v>
      </c>
    </row>
    <row r="265" s="15" customFormat="1">
      <c r="A265" s="15"/>
      <c r="B265" s="303"/>
      <c r="C265" s="304"/>
      <c r="D265" s="262" t="s">
        <v>173</v>
      </c>
      <c r="E265" s="305" t="s">
        <v>1</v>
      </c>
      <c r="F265" s="306" t="s">
        <v>200</v>
      </c>
      <c r="G265" s="304"/>
      <c r="H265" s="307">
        <v>32.548000000000002</v>
      </c>
      <c r="I265" s="308"/>
      <c r="J265" s="308"/>
      <c r="K265" s="304"/>
      <c r="L265" s="304"/>
      <c r="M265" s="309"/>
      <c r="N265" s="310"/>
      <c r="O265" s="311"/>
      <c r="P265" s="311"/>
      <c r="Q265" s="311"/>
      <c r="R265" s="311"/>
      <c r="S265" s="311"/>
      <c r="T265" s="311"/>
      <c r="U265" s="311"/>
      <c r="V265" s="311"/>
      <c r="W265" s="311"/>
      <c r="X265" s="312"/>
      <c r="Y265" s="15"/>
      <c r="Z265" s="15"/>
      <c r="AA265" s="15"/>
      <c r="AB265" s="15"/>
      <c r="AC265" s="15"/>
      <c r="AD265" s="15"/>
      <c r="AE265" s="15"/>
      <c r="AT265" s="313" t="s">
        <v>173</v>
      </c>
      <c r="AU265" s="313" t="s">
        <v>89</v>
      </c>
      <c r="AV265" s="15" t="s">
        <v>162</v>
      </c>
      <c r="AW265" s="15" t="s">
        <v>5</v>
      </c>
      <c r="AX265" s="15" t="s">
        <v>87</v>
      </c>
      <c r="AY265" s="313" t="s">
        <v>154</v>
      </c>
    </row>
    <row r="266" s="2" customFormat="1" ht="24.15" customHeight="1">
      <c r="A266" s="42"/>
      <c r="B266" s="43"/>
      <c r="C266" s="249" t="s">
        <v>436</v>
      </c>
      <c r="D266" s="249" t="s">
        <v>157</v>
      </c>
      <c r="E266" s="250" t="s">
        <v>545</v>
      </c>
      <c r="F266" s="251" t="s">
        <v>546</v>
      </c>
      <c r="G266" s="252" t="s">
        <v>180</v>
      </c>
      <c r="H266" s="253">
        <v>106.48</v>
      </c>
      <c r="I266" s="254"/>
      <c r="J266" s="254"/>
      <c r="K266" s="255">
        <f>ROUND(P266*H266,2)</f>
        <v>0</v>
      </c>
      <c r="L266" s="251" t="s">
        <v>161</v>
      </c>
      <c r="M266" s="45"/>
      <c r="N266" s="256" t="s">
        <v>1</v>
      </c>
      <c r="O266" s="257" t="s">
        <v>42</v>
      </c>
      <c r="P266" s="258">
        <f>I266+J266</f>
        <v>0</v>
      </c>
      <c r="Q266" s="258">
        <f>ROUND(I266*H266,2)</f>
        <v>0</v>
      </c>
      <c r="R266" s="258">
        <f>ROUND(J266*H266,2)</f>
        <v>0</v>
      </c>
      <c r="S266" s="95"/>
      <c r="T266" s="259">
        <f>S266*H266</f>
        <v>0</v>
      </c>
      <c r="U266" s="259">
        <v>0</v>
      </c>
      <c r="V266" s="259">
        <f>U266*H266</f>
        <v>0</v>
      </c>
      <c r="W266" s="259">
        <v>0</v>
      </c>
      <c r="X266" s="260">
        <f>W266*H266</f>
        <v>0</v>
      </c>
      <c r="Y266" s="42"/>
      <c r="Z266" s="42"/>
      <c r="AA266" s="42"/>
      <c r="AB266" s="42"/>
      <c r="AC266" s="42"/>
      <c r="AD266" s="42"/>
      <c r="AE266" s="42"/>
      <c r="AR266" s="261" t="s">
        <v>162</v>
      </c>
      <c r="AT266" s="261" t="s">
        <v>157</v>
      </c>
      <c r="AU266" s="261" t="s">
        <v>89</v>
      </c>
      <c r="AY266" s="17" t="s">
        <v>154</v>
      </c>
      <c r="BE266" s="148">
        <f>IF(O266="základní",K266,0)</f>
        <v>0</v>
      </c>
      <c r="BF266" s="148">
        <f>IF(O266="snížená",K266,0)</f>
        <v>0</v>
      </c>
      <c r="BG266" s="148">
        <f>IF(O266="zákl. přenesená",K266,0)</f>
        <v>0</v>
      </c>
      <c r="BH266" s="148">
        <f>IF(O266="sníž. přenesená",K266,0)</f>
        <v>0</v>
      </c>
      <c r="BI266" s="148">
        <f>IF(O266="nulová",K266,0)</f>
        <v>0</v>
      </c>
      <c r="BJ266" s="17" t="s">
        <v>87</v>
      </c>
      <c r="BK266" s="148">
        <f>ROUND(P266*H266,2)</f>
        <v>0</v>
      </c>
      <c r="BL266" s="17" t="s">
        <v>162</v>
      </c>
      <c r="BM266" s="261" t="s">
        <v>725</v>
      </c>
    </row>
    <row r="267" s="2" customFormat="1">
      <c r="A267" s="42"/>
      <c r="B267" s="43"/>
      <c r="C267" s="44"/>
      <c r="D267" s="262" t="s">
        <v>164</v>
      </c>
      <c r="E267" s="44"/>
      <c r="F267" s="263" t="s">
        <v>548</v>
      </c>
      <c r="G267" s="44"/>
      <c r="H267" s="44"/>
      <c r="I267" s="217"/>
      <c r="J267" s="217"/>
      <c r="K267" s="44"/>
      <c r="L267" s="44"/>
      <c r="M267" s="45"/>
      <c r="N267" s="264"/>
      <c r="O267" s="265"/>
      <c r="P267" s="95"/>
      <c r="Q267" s="95"/>
      <c r="R267" s="95"/>
      <c r="S267" s="95"/>
      <c r="T267" s="95"/>
      <c r="U267" s="95"/>
      <c r="V267" s="95"/>
      <c r="W267" s="95"/>
      <c r="X267" s="96"/>
      <c r="Y267" s="42"/>
      <c r="Z267" s="42"/>
      <c r="AA267" s="42"/>
      <c r="AB267" s="42"/>
      <c r="AC267" s="42"/>
      <c r="AD267" s="42"/>
      <c r="AE267" s="42"/>
      <c r="AT267" s="17" t="s">
        <v>164</v>
      </c>
      <c r="AU267" s="17" t="s">
        <v>89</v>
      </c>
    </row>
    <row r="268" s="2" customFormat="1">
      <c r="A268" s="42"/>
      <c r="B268" s="43"/>
      <c r="C268" s="44"/>
      <c r="D268" s="266" t="s">
        <v>166</v>
      </c>
      <c r="E268" s="44"/>
      <c r="F268" s="267" t="s">
        <v>549</v>
      </c>
      <c r="G268" s="44"/>
      <c r="H268" s="44"/>
      <c r="I268" s="217"/>
      <c r="J268" s="217"/>
      <c r="K268" s="44"/>
      <c r="L268" s="44"/>
      <c r="M268" s="45"/>
      <c r="N268" s="264"/>
      <c r="O268" s="265"/>
      <c r="P268" s="95"/>
      <c r="Q268" s="95"/>
      <c r="R268" s="95"/>
      <c r="S268" s="95"/>
      <c r="T268" s="95"/>
      <c r="U268" s="95"/>
      <c r="V268" s="95"/>
      <c r="W268" s="95"/>
      <c r="X268" s="96"/>
      <c r="Y268" s="42"/>
      <c r="Z268" s="42"/>
      <c r="AA268" s="42"/>
      <c r="AB268" s="42"/>
      <c r="AC268" s="42"/>
      <c r="AD268" s="42"/>
      <c r="AE268" s="42"/>
      <c r="AT268" s="17" t="s">
        <v>166</v>
      </c>
      <c r="AU268" s="17" t="s">
        <v>89</v>
      </c>
    </row>
    <row r="269" s="13" customFormat="1">
      <c r="A269" s="13"/>
      <c r="B269" s="278"/>
      <c r="C269" s="279"/>
      <c r="D269" s="262" t="s">
        <v>173</v>
      </c>
      <c r="E269" s="280" t="s">
        <v>1</v>
      </c>
      <c r="F269" s="281" t="s">
        <v>726</v>
      </c>
      <c r="G269" s="279"/>
      <c r="H269" s="282">
        <v>106.48</v>
      </c>
      <c r="I269" s="283"/>
      <c r="J269" s="283"/>
      <c r="K269" s="279"/>
      <c r="L269" s="279"/>
      <c r="M269" s="284"/>
      <c r="N269" s="285"/>
      <c r="O269" s="286"/>
      <c r="P269" s="286"/>
      <c r="Q269" s="286"/>
      <c r="R269" s="286"/>
      <c r="S269" s="286"/>
      <c r="T269" s="286"/>
      <c r="U269" s="286"/>
      <c r="V269" s="286"/>
      <c r="W269" s="286"/>
      <c r="X269" s="287"/>
      <c r="Y269" s="13"/>
      <c r="Z269" s="13"/>
      <c r="AA269" s="13"/>
      <c r="AB269" s="13"/>
      <c r="AC269" s="13"/>
      <c r="AD269" s="13"/>
      <c r="AE269" s="13"/>
      <c r="AT269" s="288" t="s">
        <v>173</v>
      </c>
      <c r="AU269" s="288" t="s">
        <v>89</v>
      </c>
      <c r="AV269" s="13" t="s">
        <v>89</v>
      </c>
      <c r="AW269" s="13" t="s">
        <v>5</v>
      </c>
      <c r="AX269" s="13" t="s">
        <v>87</v>
      </c>
      <c r="AY269" s="288" t="s">
        <v>154</v>
      </c>
    </row>
    <row r="270" s="12" customFormat="1" ht="22.8" customHeight="1">
      <c r="A270" s="12"/>
      <c r="B270" s="232"/>
      <c r="C270" s="233"/>
      <c r="D270" s="234" t="s">
        <v>78</v>
      </c>
      <c r="E270" s="247" t="s">
        <v>175</v>
      </c>
      <c r="F270" s="247" t="s">
        <v>176</v>
      </c>
      <c r="G270" s="233"/>
      <c r="H270" s="233"/>
      <c r="I270" s="236"/>
      <c r="J270" s="236"/>
      <c r="K270" s="248">
        <f>BK270</f>
        <v>0</v>
      </c>
      <c r="L270" s="233"/>
      <c r="M270" s="238"/>
      <c r="N270" s="239"/>
      <c r="O270" s="240"/>
      <c r="P270" s="240"/>
      <c r="Q270" s="241">
        <f>SUM(Q271:Q273)</f>
        <v>0</v>
      </c>
      <c r="R270" s="241">
        <f>SUM(R271:R273)</f>
        <v>0</v>
      </c>
      <c r="S270" s="240"/>
      <c r="T270" s="242">
        <f>SUM(T271:T273)</f>
        <v>0</v>
      </c>
      <c r="U270" s="240"/>
      <c r="V270" s="242">
        <f>SUM(V271:V273)</f>
        <v>0</v>
      </c>
      <c r="W270" s="240"/>
      <c r="X270" s="243">
        <f>SUM(X271:X273)</f>
        <v>0</v>
      </c>
      <c r="Y270" s="12"/>
      <c r="Z270" s="12"/>
      <c r="AA270" s="12"/>
      <c r="AB270" s="12"/>
      <c r="AC270" s="12"/>
      <c r="AD270" s="12"/>
      <c r="AE270" s="12"/>
      <c r="AR270" s="244" t="s">
        <v>87</v>
      </c>
      <c r="AT270" s="245" t="s">
        <v>78</v>
      </c>
      <c r="AU270" s="245" t="s">
        <v>87</v>
      </c>
      <c r="AY270" s="244" t="s">
        <v>154</v>
      </c>
      <c r="BK270" s="246">
        <f>SUM(BK271:BK273)</f>
        <v>0</v>
      </c>
    </row>
    <row r="271" s="2" customFormat="1" ht="24.15" customHeight="1">
      <c r="A271" s="42"/>
      <c r="B271" s="43"/>
      <c r="C271" s="249" t="s">
        <v>727</v>
      </c>
      <c r="D271" s="249" t="s">
        <v>157</v>
      </c>
      <c r="E271" s="250" t="s">
        <v>728</v>
      </c>
      <c r="F271" s="251" t="s">
        <v>729</v>
      </c>
      <c r="G271" s="252" t="s">
        <v>180</v>
      </c>
      <c r="H271" s="253">
        <v>101.746</v>
      </c>
      <c r="I271" s="254"/>
      <c r="J271" s="254"/>
      <c r="K271" s="255">
        <f>ROUND(P271*H271,2)</f>
        <v>0</v>
      </c>
      <c r="L271" s="251" t="s">
        <v>161</v>
      </c>
      <c r="M271" s="45"/>
      <c r="N271" s="256" t="s">
        <v>1</v>
      </c>
      <c r="O271" s="257" t="s">
        <v>42</v>
      </c>
      <c r="P271" s="258">
        <f>I271+J271</f>
        <v>0</v>
      </c>
      <c r="Q271" s="258">
        <f>ROUND(I271*H271,2)</f>
        <v>0</v>
      </c>
      <c r="R271" s="258">
        <f>ROUND(J271*H271,2)</f>
        <v>0</v>
      </c>
      <c r="S271" s="95"/>
      <c r="T271" s="259">
        <f>S271*H271</f>
        <v>0</v>
      </c>
      <c r="U271" s="259">
        <v>0</v>
      </c>
      <c r="V271" s="259">
        <f>U271*H271</f>
        <v>0</v>
      </c>
      <c r="W271" s="259">
        <v>0</v>
      </c>
      <c r="X271" s="260">
        <f>W271*H271</f>
        <v>0</v>
      </c>
      <c r="Y271" s="42"/>
      <c r="Z271" s="42"/>
      <c r="AA271" s="42"/>
      <c r="AB271" s="42"/>
      <c r="AC271" s="42"/>
      <c r="AD271" s="42"/>
      <c r="AE271" s="42"/>
      <c r="AR271" s="261" t="s">
        <v>162</v>
      </c>
      <c r="AT271" s="261" t="s">
        <v>157</v>
      </c>
      <c r="AU271" s="261" t="s">
        <v>89</v>
      </c>
      <c r="AY271" s="17" t="s">
        <v>154</v>
      </c>
      <c r="BE271" s="148">
        <f>IF(O271="základní",K271,0)</f>
        <v>0</v>
      </c>
      <c r="BF271" s="148">
        <f>IF(O271="snížená",K271,0)</f>
        <v>0</v>
      </c>
      <c r="BG271" s="148">
        <f>IF(O271="zákl. přenesená",K271,0)</f>
        <v>0</v>
      </c>
      <c r="BH271" s="148">
        <f>IF(O271="sníž. přenesená",K271,0)</f>
        <v>0</v>
      </c>
      <c r="BI271" s="148">
        <f>IF(O271="nulová",K271,0)</f>
        <v>0</v>
      </c>
      <c r="BJ271" s="17" t="s">
        <v>87</v>
      </c>
      <c r="BK271" s="148">
        <f>ROUND(P271*H271,2)</f>
        <v>0</v>
      </c>
      <c r="BL271" s="17" t="s">
        <v>162</v>
      </c>
      <c r="BM271" s="261" t="s">
        <v>730</v>
      </c>
    </row>
    <row r="272" s="2" customFormat="1">
      <c r="A272" s="42"/>
      <c r="B272" s="43"/>
      <c r="C272" s="44"/>
      <c r="D272" s="262" t="s">
        <v>164</v>
      </c>
      <c r="E272" s="44"/>
      <c r="F272" s="263" t="s">
        <v>731</v>
      </c>
      <c r="G272" s="44"/>
      <c r="H272" s="44"/>
      <c r="I272" s="217"/>
      <c r="J272" s="217"/>
      <c r="K272" s="44"/>
      <c r="L272" s="44"/>
      <c r="M272" s="45"/>
      <c r="N272" s="264"/>
      <c r="O272" s="265"/>
      <c r="P272" s="95"/>
      <c r="Q272" s="95"/>
      <c r="R272" s="95"/>
      <c r="S272" s="95"/>
      <c r="T272" s="95"/>
      <c r="U272" s="95"/>
      <c r="V272" s="95"/>
      <c r="W272" s="95"/>
      <c r="X272" s="96"/>
      <c r="Y272" s="42"/>
      <c r="Z272" s="42"/>
      <c r="AA272" s="42"/>
      <c r="AB272" s="42"/>
      <c r="AC272" s="42"/>
      <c r="AD272" s="42"/>
      <c r="AE272" s="42"/>
      <c r="AT272" s="17" t="s">
        <v>164</v>
      </c>
      <c r="AU272" s="17" t="s">
        <v>89</v>
      </c>
    </row>
    <row r="273" s="2" customFormat="1">
      <c r="A273" s="42"/>
      <c r="B273" s="43"/>
      <c r="C273" s="44"/>
      <c r="D273" s="266" t="s">
        <v>166</v>
      </c>
      <c r="E273" s="44"/>
      <c r="F273" s="267" t="s">
        <v>732</v>
      </c>
      <c r="G273" s="44"/>
      <c r="H273" s="44"/>
      <c r="I273" s="217"/>
      <c r="J273" s="217"/>
      <c r="K273" s="44"/>
      <c r="L273" s="44"/>
      <c r="M273" s="45"/>
      <c r="N273" s="264"/>
      <c r="O273" s="265"/>
      <c r="P273" s="95"/>
      <c r="Q273" s="95"/>
      <c r="R273" s="95"/>
      <c r="S273" s="95"/>
      <c r="T273" s="95"/>
      <c r="U273" s="95"/>
      <c r="V273" s="95"/>
      <c r="W273" s="95"/>
      <c r="X273" s="96"/>
      <c r="Y273" s="42"/>
      <c r="Z273" s="42"/>
      <c r="AA273" s="42"/>
      <c r="AB273" s="42"/>
      <c r="AC273" s="42"/>
      <c r="AD273" s="42"/>
      <c r="AE273" s="42"/>
      <c r="AT273" s="17" t="s">
        <v>166</v>
      </c>
      <c r="AU273" s="17" t="s">
        <v>89</v>
      </c>
    </row>
    <row r="274" s="12" customFormat="1" ht="25.92" customHeight="1">
      <c r="A274" s="12"/>
      <c r="B274" s="232"/>
      <c r="C274" s="233"/>
      <c r="D274" s="234" t="s">
        <v>78</v>
      </c>
      <c r="E274" s="235" t="s">
        <v>168</v>
      </c>
      <c r="F274" s="235" t="s">
        <v>733</v>
      </c>
      <c r="G274" s="233"/>
      <c r="H274" s="233"/>
      <c r="I274" s="236"/>
      <c r="J274" s="236"/>
      <c r="K274" s="237">
        <f>BK274</f>
        <v>0</v>
      </c>
      <c r="L274" s="233"/>
      <c r="M274" s="238"/>
      <c r="N274" s="239"/>
      <c r="O274" s="240"/>
      <c r="P274" s="240"/>
      <c r="Q274" s="241">
        <f>Q275+Q284</f>
        <v>0</v>
      </c>
      <c r="R274" s="241">
        <f>R275+R284</f>
        <v>0</v>
      </c>
      <c r="S274" s="240"/>
      <c r="T274" s="242">
        <f>T275+T284</f>
        <v>0</v>
      </c>
      <c r="U274" s="240"/>
      <c r="V274" s="242">
        <f>V275+V284</f>
        <v>8.0839999999999996</v>
      </c>
      <c r="W274" s="240"/>
      <c r="X274" s="243">
        <f>X275+X284</f>
        <v>0</v>
      </c>
      <c r="Y274" s="12"/>
      <c r="Z274" s="12"/>
      <c r="AA274" s="12"/>
      <c r="AB274" s="12"/>
      <c r="AC274" s="12"/>
      <c r="AD274" s="12"/>
      <c r="AE274" s="12"/>
      <c r="AR274" s="244" t="s">
        <v>177</v>
      </c>
      <c r="AT274" s="245" t="s">
        <v>78</v>
      </c>
      <c r="AU274" s="245" t="s">
        <v>79</v>
      </c>
      <c r="AY274" s="244" t="s">
        <v>154</v>
      </c>
      <c r="BK274" s="246">
        <f>BK275+BK284</f>
        <v>0</v>
      </c>
    </row>
    <row r="275" s="12" customFormat="1" ht="22.8" customHeight="1">
      <c r="A275" s="12"/>
      <c r="B275" s="232"/>
      <c r="C275" s="233"/>
      <c r="D275" s="234" t="s">
        <v>78</v>
      </c>
      <c r="E275" s="247" t="s">
        <v>734</v>
      </c>
      <c r="F275" s="247" t="s">
        <v>735</v>
      </c>
      <c r="G275" s="233"/>
      <c r="H275" s="233"/>
      <c r="I275" s="236"/>
      <c r="J275" s="236"/>
      <c r="K275" s="248">
        <f>BK275</f>
        <v>0</v>
      </c>
      <c r="L275" s="233"/>
      <c r="M275" s="238"/>
      <c r="N275" s="239"/>
      <c r="O275" s="240"/>
      <c r="P275" s="240"/>
      <c r="Q275" s="241">
        <f>SUM(Q276:Q283)</f>
        <v>0</v>
      </c>
      <c r="R275" s="241">
        <f>SUM(R276:R283)</f>
        <v>0</v>
      </c>
      <c r="S275" s="240"/>
      <c r="T275" s="242">
        <f>SUM(T276:T283)</f>
        <v>0</v>
      </c>
      <c r="U275" s="240"/>
      <c r="V275" s="242">
        <f>SUM(V276:V283)</f>
        <v>0</v>
      </c>
      <c r="W275" s="240"/>
      <c r="X275" s="243">
        <f>SUM(X276:X283)</f>
        <v>0</v>
      </c>
      <c r="Y275" s="12"/>
      <c r="Z275" s="12"/>
      <c r="AA275" s="12"/>
      <c r="AB275" s="12"/>
      <c r="AC275" s="12"/>
      <c r="AD275" s="12"/>
      <c r="AE275" s="12"/>
      <c r="AR275" s="244" t="s">
        <v>177</v>
      </c>
      <c r="AT275" s="245" t="s">
        <v>78</v>
      </c>
      <c r="AU275" s="245" t="s">
        <v>87</v>
      </c>
      <c r="AY275" s="244" t="s">
        <v>154</v>
      </c>
      <c r="BK275" s="246">
        <f>SUM(BK276:BK283)</f>
        <v>0</v>
      </c>
    </row>
    <row r="276" s="2" customFormat="1" ht="16.5" customHeight="1">
      <c r="A276" s="42"/>
      <c r="B276" s="43"/>
      <c r="C276" s="249" t="s">
        <v>736</v>
      </c>
      <c r="D276" s="249" t="s">
        <v>157</v>
      </c>
      <c r="E276" s="250" t="s">
        <v>737</v>
      </c>
      <c r="F276" s="251" t="s">
        <v>738</v>
      </c>
      <c r="G276" s="252" t="s">
        <v>739</v>
      </c>
      <c r="H276" s="253">
        <v>1</v>
      </c>
      <c r="I276" s="254"/>
      <c r="J276" s="254"/>
      <c r="K276" s="255">
        <f>ROUND(P276*H276,2)</f>
        <v>0</v>
      </c>
      <c r="L276" s="251" t="s">
        <v>1</v>
      </c>
      <c r="M276" s="45"/>
      <c r="N276" s="256" t="s">
        <v>1</v>
      </c>
      <c r="O276" s="257" t="s">
        <v>42</v>
      </c>
      <c r="P276" s="258">
        <f>I276+J276</f>
        <v>0</v>
      </c>
      <c r="Q276" s="258">
        <f>ROUND(I276*H276,2)</f>
        <v>0</v>
      </c>
      <c r="R276" s="258">
        <f>ROUND(J276*H276,2)</f>
        <v>0</v>
      </c>
      <c r="S276" s="95"/>
      <c r="T276" s="259">
        <f>S276*H276</f>
        <v>0</v>
      </c>
      <c r="U276" s="259">
        <v>0</v>
      </c>
      <c r="V276" s="259">
        <f>U276*H276</f>
        <v>0</v>
      </c>
      <c r="W276" s="259">
        <v>0</v>
      </c>
      <c r="X276" s="260">
        <f>W276*H276</f>
        <v>0</v>
      </c>
      <c r="Y276" s="42"/>
      <c r="Z276" s="42"/>
      <c r="AA276" s="42"/>
      <c r="AB276" s="42"/>
      <c r="AC276" s="42"/>
      <c r="AD276" s="42"/>
      <c r="AE276" s="42"/>
      <c r="AR276" s="261" t="s">
        <v>87</v>
      </c>
      <c r="AT276" s="261" t="s">
        <v>157</v>
      </c>
      <c r="AU276" s="261" t="s">
        <v>89</v>
      </c>
      <c r="AY276" s="17" t="s">
        <v>154</v>
      </c>
      <c r="BE276" s="148">
        <f>IF(O276="základní",K276,0)</f>
        <v>0</v>
      </c>
      <c r="BF276" s="148">
        <f>IF(O276="snížená",K276,0)</f>
        <v>0</v>
      </c>
      <c r="BG276" s="148">
        <f>IF(O276="zákl. přenesená",K276,0)</f>
        <v>0</v>
      </c>
      <c r="BH276" s="148">
        <f>IF(O276="sníž. přenesená",K276,0)</f>
        <v>0</v>
      </c>
      <c r="BI276" s="148">
        <f>IF(O276="nulová",K276,0)</f>
        <v>0</v>
      </c>
      <c r="BJ276" s="17" t="s">
        <v>87</v>
      </c>
      <c r="BK276" s="148">
        <f>ROUND(P276*H276,2)</f>
        <v>0</v>
      </c>
      <c r="BL276" s="17" t="s">
        <v>87</v>
      </c>
      <c r="BM276" s="261" t="s">
        <v>740</v>
      </c>
    </row>
    <row r="277" s="2" customFormat="1">
      <c r="A277" s="42"/>
      <c r="B277" s="43"/>
      <c r="C277" s="44"/>
      <c r="D277" s="262" t="s">
        <v>164</v>
      </c>
      <c r="E277" s="44"/>
      <c r="F277" s="263" t="s">
        <v>738</v>
      </c>
      <c r="G277" s="44"/>
      <c r="H277" s="44"/>
      <c r="I277" s="217"/>
      <c r="J277" s="217"/>
      <c r="K277" s="44"/>
      <c r="L277" s="44"/>
      <c r="M277" s="45"/>
      <c r="N277" s="264"/>
      <c r="O277" s="265"/>
      <c r="P277" s="95"/>
      <c r="Q277" s="95"/>
      <c r="R277" s="95"/>
      <c r="S277" s="95"/>
      <c r="T277" s="95"/>
      <c r="U277" s="95"/>
      <c r="V277" s="95"/>
      <c r="W277" s="95"/>
      <c r="X277" s="96"/>
      <c r="Y277" s="42"/>
      <c r="Z277" s="42"/>
      <c r="AA277" s="42"/>
      <c r="AB277" s="42"/>
      <c r="AC277" s="42"/>
      <c r="AD277" s="42"/>
      <c r="AE277" s="42"/>
      <c r="AT277" s="17" t="s">
        <v>164</v>
      </c>
      <c r="AU277" s="17" t="s">
        <v>89</v>
      </c>
    </row>
    <row r="278" s="14" customFormat="1">
      <c r="A278" s="14"/>
      <c r="B278" s="293"/>
      <c r="C278" s="294"/>
      <c r="D278" s="262" t="s">
        <v>173</v>
      </c>
      <c r="E278" s="295" t="s">
        <v>1</v>
      </c>
      <c r="F278" s="296" t="s">
        <v>741</v>
      </c>
      <c r="G278" s="294"/>
      <c r="H278" s="295" t="s">
        <v>1</v>
      </c>
      <c r="I278" s="297"/>
      <c r="J278" s="297"/>
      <c r="K278" s="294"/>
      <c r="L278" s="294"/>
      <c r="M278" s="298"/>
      <c r="N278" s="299"/>
      <c r="O278" s="300"/>
      <c r="P278" s="300"/>
      <c r="Q278" s="300"/>
      <c r="R278" s="300"/>
      <c r="S278" s="300"/>
      <c r="T278" s="300"/>
      <c r="U278" s="300"/>
      <c r="V278" s="300"/>
      <c r="W278" s="300"/>
      <c r="X278" s="301"/>
      <c r="Y278" s="14"/>
      <c r="Z278" s="14"/>
      <c r="AA278" s="14"/>
      <c r="AB278" s="14"/>
      <c r="AC278" s="14"/>
      <c r="AD278" s="14"/>
      <c r="AE278" s="14"/>
      <c r="AT278" s="302" t="s">
        <v>173</v>
      </c>
      <c r="AU278" s="302" t="s">
        <v>89</v>
      </c>
      <c r="AV278" s="14" t="s">
        <v>87</v>
      </c>
      <c r="AW278" s="14" t="s">
        <v>5</v>
      </c>
      <c r="AX278" s="14" t="s">
        <v>79</v>
      </c>
      <c r="AY278" s="302" t="s">
        <v>154</v>
      </c>
    </row>
    <row r="279" s="14" customFormat="1">
      <c r="A279" s="14"/>
      <c r="B279" s="293"/>
      <c r="C279" s="294"/>
      <c r="D279" s="262" t="s">
        <v>173</v>
      </c>
      <c r="E279" s="295" t="s">
        <v>1</v>
      </c>
      <c r="F279" s="296" t="s">
        <v>742</v>
      </c>
      <c r="G279" s="294"/>
      <c r="H279" s="295" t="s">
        <v>1</v>
      </c>
      <c r="I279" s="297"/>
      <c r="J279" s="297"/>
      <c r="K279" s="294"/>
      <c r="L279" s="294"/>
      <c r="M279" s="298"/>
      <c r="N279" s="299"/>
      <c r="O279" s="300"/>
      <c r="P279" s="300"/>
      <c r="Q279" s="300"/>
      <c r="R279" s="300"/>
      <c r="S279" s="300"/>
      <c r="T279" s="300"/>
      <c r="U279" s="300"/>
      <c r="V279" s="300"/>
      <c r="W279" s="300"/>
      <c r="X279" s="301"/>
      <c r="Y279" s="14"/>
      <c r="Z279" s="14"/>
      <c r="AA279" s="14"/>
      <c r="AB279" s="14"/>
      <c r="AC279" s="14"/>
      <c r="AD279" s="14"/>
      <c r="AE279" s="14"/>
      <c r="AT279" s="302" t="s">
        <v>173</v>
      </c>
      <c r="AU279" s="302" t="s">
        <v>89</v>
      </c>
      <c r="AV279" s="14" t="s">
        <v>87</v>
      </c>
      <c r="AW279" s="14" t="s">
        <v>5</v>
      </c>
      <c r="AX279" s="14" t="s">
        <v>79</v>
      </c>
      <c r="AY279" s="302" t="s">
        <v>154</v>
      </c>
    </row>
    <row r="280" s="14" customFormat="1">
      <c r="A280" s="14"/>
      <c r="B280" s="293"/>
      <c r="C280" s="294"/>
      <c r="D280" s="262" t="s">
        <v>173</v>
      </c>
      <c r="E280" s="295" t="s">
        <v>1</v>
      </c>
      <c r="F280" s="296" t="s">
        <v>743</v>
      </c>
      <c r="G280" s="294"/>
      <c r="H280" s="295" t="s">
        <v>1</v>
      </c>
      <c r="I280" s="297"/>
      <c r="J280" s="297"/>
      <c r="K280" s="294"/>
      <c r="L280" s="294"/>
      <c r="M280" s="298"/>
      <c r="N280" s="299"/>
      <c r="O280" s="300"/>
      <c r="P280" s="300"/>
      <c r="Q280" s="300"/>
      <c r="R280" s="300"/>
      <c r="S280" s="300"/>
      <c r="T280" s="300"/>
      <c r="U280" s="300"/>
      <c r="V280" s="300"/>
      <c r="W280" s="300"/>
      <c r="X280" s="301"/>
      <c r="Y280" s="14"/>
      <c r="Z280" s="14"/>
      <c r="AA280" s="14"/>
      <c r="AB280" s="14"/>
      <c r="AC280" s="14"/>
      <c r="AD280" s="14"/>
      <c r="AE280" s="14"/>
      <c r="AT280" s="302" t="s">
        <v>173</v>
      </c>
      <c r="AU280" s="302" t="s">
        <v>89</v>
      </c>
      <c r="AV280" s="14" t="s">
        <v>87</v>
      </c>
      <c r="AW280" s="14" t="s">
        <v>5</v>
      </c>
      <c r="AX280" s="14" t="s">
        <v>79</v>
      </c>
      <c r="AY280" s="302" t="s">
        <v>154</v>
      </c>
    </row>
    <row r="281" s="14" customFormat="1">
      <c r="A281" s="14"/>
      <c r="B281" s="293"/>
      <c r="C281" s="294"/>
      <c r="D281" s="262" t="s">
        <v>173</v>
      </c>
      <c r="E281" s="295" t="s">
        <v>1</v>
      </c>
      <c r="F281" s="296" t="s">
        <v>744</v>
      </c>
      <c r="G281" s="294"/>
      <c r="H281" s="295" t="s">
        <v>1</v>
      </c>
      <c r="I281" s="297"/>
      <c r="J281" s="297"/>
      <c r="K281" s="294"/>
      <c r="L281" s="294"/>
      <c r="M281" s="298"/>
      <c r="N281" s="299"/>
      <c r="O281" s="300"/>
      <c r="P281" s="300"/>
      <c r="Q281" s="300"/>
      <c r="R281" s="300"/>
      <c r="S281" s="300"/>
      <c r="T281" s="300"/>
      <c r="U281" s="300"/>
      <c r="V281" s="300"/>
      <c r="W281" s="300"/>
      <c r="X281" s="301"/>
      <c r="Y281" s="14"/>
      <c r="Z281" s="14"/>
      <c r="AA281" s="14"/>
      <c r="AB281" s="14"/>
      <c r="AC281" s="14"/>
      <c r="AD281" s="14"/>
      <c r="AE281" s="14"/>
      <c r="AT281" s="302" t="s">
        <v>173</v>
      </c>
      <c r="AU281" s="302" t="s">
        <v>89</v>
      </c>
      <c r="AV281" s="14" t="s">
        <v>87</v>
      </c>
      <c r="AW281" s="14" t="s">
        <v>5</v>
      </c>
      <c r="AX281" s="14" t="s">
        <v>79</v>
      </c>
      <c r="AY281" s="302" t="s">
        <v>154</v>
      </c>
    </row>
    <row r="282" s="14" customFormat="1">
      <c r="A282" s="14"/>
      <c r="B282" s="293"/>
      <c r="C282" s="294"/>
      <c r="D282" s="262" t="s">
        <v>173</v>
      </c>
      <c r="E282" s="295" t="s">
        <v>1</v>
      </c>
      <c r="F282" s="296" t="s">
        <v>745</v>
      </c>
      <c r="G282" s="294"/>
      <c r="H282" s="295" t="s">
        <v>1</v>
      </c>
      <c r="I282" s="297"/>
      <c r="J282" s="297"/>
      <c r="K282" s="294"/>
      <c r="L282" s="294"/>
      <c r="M282" s="298"/>
      <c r="N282" s="299"/>
      <c r="O282" s="300"/>
      <c r="P282" s="300"/>
      <c r="Q282" s="300"/>
      <c r="R282" s="300"/>
      <c r="S282" s="300"/>
      <c r="T282" s="300"/>
      <c r="U282" s="300"/>
      <c r="V282" s="300"/>
      <c r="W282" s="300"/>
      <c r="X282" s="301"/>
      <c r="Y282" s="14"/>
      <c r="Z282" s="14"/>
      <c r="AA282" s="14"/>
      <c r="AB282" s="14"/>
      <c r="AC282" s="14"/>
      <c r="AD282" s="14"/>
      <c r="AE282" s="14"/>
      <c r="AT282" s="302" t="s">
        <v>173</v>
      </c>
      <c r="AU282" s="302" t="s">
        <v>89</v>
      </c>
      <c r="AV282" s="14" t="s">
        <v>87</v>
      </c>
      <c r="AW282" s="14" t="s">
        <v>5</v>
      </c>
      <c r="AX282" s="14" t="s">
        <v>79</v>
      </c>
      <c r="AY282" s="302" t="s">
        <v>154</v>
      </c>
    </row>
    <row r="283" s="13" customFormat="1">
      <c r="A283" s="13"/>
      <c r="B283" s="278"/>
      <c r="C283" s="279"/>
      <c r="D283" s="262" t="s">
        <v>173</v>
      </c>
      <c r="E283" s="280" t="s">
        <v>1</v>
      </c>
      <c r="F283" s="281" t="s">
        <v>746</v>
      </c>
      <c r="G283" s="279"/>
      <c r="H283" s="282">
        <v>1</v>
      </c>
      <c r="I283" s="283"/>
      <c r="J283" s="283"/>
      <c r="K283" s="279"/>
      <c r="L283" s="279"/>
      <c r="M283" s="284"/>
      <c r="N283" s="285"/>
      <c r="O283" s="286"/>
      <c r="P283" s="286"/>
      <c r="Q283" s="286"/>
      <c r="R283" s="286"/>
      <c r="S283" s="286"/>
      <c r="T283" s="286"/>
      <c r="U283" s="286"/>
      <c r="V283" s="286"/>
      <c r="W283" s="286"/>
      <c r="X283" s="287"/>
      <c r="Y283" s="13"/>
      <c r="Z283" s="13"/>
      <c r="AA283" s="13"/>
      <c r="AB283" s="13"/>
      <c r="AC283" s="13"/>
      <c r="AD283" s="13"/>
      <c r="AE283" s="13"/>
      <c r="AT283" s="288" t="s">
        <v>173</v>
      </c>
      <c r="AU283" s="288" t="s">
        <v>89</v>
      </c>
      <c r="AV283" s="13" t="s">
        <v>89</v>
      </c>
      <c r="AW283" s="13" t="s">
        <v>5</v>
      </c>
      <c r="AX283" s="13" t="s">
        <v>87</v>
      </c>
      <c r="AY283" s="288" t="s">
        <v>154</v>
      </c>
    </row>
    <row r="284" s="12" customFormat="1" ht="22.8" customHeight="1">
      <c r="A284" s="12"/>
      <c r="B284" s="232"/>
      <c r="C284" s="233"/>
      <c r="D284" s="234" t="s">
        <v>78</v>
      </c>
      <c r="E284" s="247" t="s">
        <v>747</v>
      </c>
      <c r="F284" s="247" t="s">
        <v>748</v>
      </c>
      <c r="G284" s="233"/>
      <c r="H284" s="233"/>
      <c r="I284" s="236"/>
      <c r="J284" s="236"/>
      <c r="K284" s="248">
        <f>BK284</f>
        <v>0</v>
      </c>
      <c r="L284" s="233"/>
      <c r="M284" s="238"/>
      <c r="N284" s="239"/>
      <c r="O284" s="240"/>
      <c r="P284" s="240"/>
      <c r="Q284" s="241">
        <f>SUM(Q285:Q306)</f>
        <v>0</v>
      </c>
      <c r="R284" s="241">
        <f>SUM(R285:R306)</f>
        <v>0</v>
      </c>
      <c r="S284" s="240"/>
      <c r="T284" s="242">
        <f>SUM(T285:T306)</f>
        <v>0</v>
      </c>
      <c r="U284" s="240"/>
      <c r="V284" s="242">
        <f>SUM(V285:V306)</f>
        <v>8.0839999999999996</v>
      </c>
      <c r="W284" s="240"/>
      <c r="X284" s="243">
        <f>SUM(X285:X306)</f>
        <v>0</v>
      </c>
      <c r="Y284" s="12"/>
      <c r="Z284" s="12"/>
      <c r="AA284" s="12"/>
      <c r="AB284" s="12"/>
      <c r="AC284" s="12"/>
      <c r="AD284" s="12"/>
      <c r="AE284" s="12"/>
      <c r="AR284" s="244" t="s">
        <v>177</v>
      </c>
      <c r="AT284" s="245" t="s">
        <v>78</v>
      </c>
      <c r="AU284" s="245" t="s">
        <v>87</v>
      </c>
      <c r="AY284" s="244" t="s">
        <v>154</v>
      </c>
      <c r="BK284" s="246">
        <f>SUM(BK285:BK306)</f>
        <v>0</v>
      </c>
    </row>
    <row r="285" s="2" customFormat="1" ht="24.15" customHeight="1">
      <c r="A285" s="42"/>
      <c r="B285" s="43"/>
      <c r="C285" s="249" t="s">
        <v>441</v>
      </c>
      <c r="D285" s="249" t="s">
        <v>157</v>
      </c>
      <c r="E285" s="250" t="s">
        <v>749</v>
      </c>
      <c r="F285" s="251" t="s">
        <v>750</v>
      </c>
      <c r="G285" s="252" t="s">
        <v>160</v>
      </c>
      <c r="H285" s="253">
        <v>42</v>
      </c>
      <c r="I285" s="254"/>
      <c r="J285" s="254"/>
      <c r="K285" s="255">
        <f>ROUND(P285*H285,2)</f>
        <v>0</v>
      </c>
      <c r="L285" s="251" t="s">
        <v>161</v>
      </c>
      <c r="M285" s="45"/>
      <c r="N285" s="256" t="s">
        <v>1</v>
      </c>
      <c r="O285" s="257" t="s">
        <v>42</v>
      </c>
      <c r="P285" s="258">
        <f>I285+J285</f>
        <v>0</v>
      </c>
      <c r="Q285" s="258">
        <f>ROUND(I285*H285,2)</f>
        <v>0</v>
      </c>
      <c r="R285" s="258">
        <f>ROUND(J285*H285,2)</f>
        <v>0</v>
      </c>
      <c r="S285" s="95"/>
      <c r="T285" s="259">
        <f>S285*H285</f>
        <v>0</v>
      </c>
      <c r="U285" s="259">
        <v>0</v>
      </c>
      <c r="V285" s="259">
        <f>U285*H285</f>
        <v>0</v>
      </c>
      <c r="W285" s="259">
        <v>0</v>
      </c>
      <c r="X285" s="260">
        <f>W285*H285</f>
        <v>0</v>
      </c>
      <c r="Y285" s="42"/>
      <c r="Z285" s="42"/>
      <c r="AA285" s="42"/>
      <c r="AB285" s="42"/>
      <c r="AC285" s="42"/>
      <c r="AD285" s="42"/>
      <c r="AE285" s="42"/>
      <c r="AR285" s="261" t="s">
        <v>751</v>
      </c>
      <c r="AT285" s="261" t="s">
        <v>157</v>
      </c>
      <c r="AU285" s="261" t="s">
        <v>89</v>
      </c>
      <c r="AY285" s="17" t="s">
        <v>154</v>
      </c>
      <c r="BE285" s="148">
        <f>IF(O285="základní",K285,0)</f>
        <v>0</v>
      </c>
      <c r="BF285" s="148">
        <f>IF(O285="snížená",K285,0)</f>
        <v>0</v>
      </c>
      <c r="BG285" s="148">
        <f>IF(O285="zákl. přenesená",K285,0)</f>
        <v>0</v>
      </c>
      <c r="BH285" s="148">
        <f>IF(O285="sníž. přenesená",K285,0)</f>
        <v>0</v>
      </c>
      <c r="BI285" s="148">
        <f>IF(O285="nulová",K285,0)</f>
        <v>0</v>
      </c>
      <c r="BJ285" s="17" t="s">
        <v>87</v>
      </c>
      <c r="BK285" s="148">
        <f>ROUND(P285*H285,2)</f>
        <v>0</v>
      </c>
      <c r="BL285" s="17" t="s">
        <v>751</v>
      </c>
      <c r="BM285" s="261" t="s">
        <v>752</v>
      </c>
    </row>
    <row r="286" s="2" customFormat="1">
      <c r="A286" s="42"/>
      <c r="B286" s="43"/>
      <c r="C286" s="44"/>
      <c r="D286" s="262" t="s">
        <v>164</v>
      </c>
      <c r="E286" s="44"/>
      <c r="F286" s="263" t="s">
        <v>753</v>
      </c>
      <c r="G286" s="44"/>
      <c r="H286" s="44"/>
      <c r="I286" s="217"/>
      <c r="J286" s="217"/>
      <c r="K286" s="44"/>
      <c r="L286" s="44"/>
      <c r="M286" s="45"/>
      <c r="N286" s="264"/>
      <c r="O286" s="265"/>
      <c r="P286" s="95"/>
      <c r="Q286" s="95"/>
      <c r="R286" s="95"/>
      <c r="S286" s="95"/>
      <c r="T286" s="95"/>
      <c r="U286" s="95"/>
      <c r="V286" s="95"/>
      <c r="W286" s="95"/>
      <c r="X286" s="96"/>
      <c r="Y286" s="42"/>
      <c r="Z286" s="42"/>
      <c r="AA286" s="42"/>
      <c r="AB286" s="42"/>
      <c r="AC286" s="42"/>
      <c r="AD286" s="42"/>
      <c r="AE286" s="42"/>
      <c r="AT286" s="17" t="s">
        <v>164</v>
      </c>
      <c r="AU286" s="17" t="s">
        <v>89</v>
      </c>
    </row>
    <row r="287" s="2" customFormat="1">
      <c r="A287" s="42"/>
      <c r="B287" s="43"/>
      <c r="C287" s="44"/>
      <c r="D287" s="266" t="s">
        <v>166</v>
      </c>
      <c r="E287" s="44"/>
      <c r="F287" s="267" t="s">
        <v>754</v>
      </c>
      <c r="G287" s="44"/>
      <c r="H287" s="44"/>
      <c r="I287" s="217"/>
      <c r="J287" s="217"/>
      <c r="K287" s="44"/>
      <c r="L287" s="44"/>
      <c r="M287" s="45"/>
      <c r="N287" s="264"/>
      <c r="O287" s="265"/>
      <c r="P287" s="95"/>
      <c r="Q287" s="95"/>
      <c r="R287" s="95"/>
      <c r="S287" s="95"/>
      <c r="T287" s="95"/>
      <c r="U287" s="95"/>
      <c r="V287" s="95"/>
      <c r="W287" s="95"/>
      <c r="X287" s="96"/>
      <c r="Y287" s="42"/>
      <c r="Z287" s="42"/>
      <c r="AA287" s="42"/>
      <c r="AB287" s="42"/>
      <c r="AC287" s="42"/>
      <c r="AD287" s="42"/>
      <c r="AE287" s="42"/>
      <c r="AT287" s="17" t="s">
        <v>166</v>
      </c>
      <c r="AU287" s="17" t="s">
        <v>89</v>
      </c>
    </row>
    <row r="288" s="13" customFormat="1">
      <c r="A288" s="13"/>
      <c r="B288" s="278"/>
      <c r="C288" s="279"/>
      <c r="D288" s="262" t="s">
        <v>173</v>
      </c>
      <c r="E288" s="280" t="s">
        <v>1</v>
      </c>
      <c r="F288" s="281" t="s">
        <v>515</v>
      </c>
      <c r="G288" s="279"/>
      <c r="H288" s="282">
        <v>42</v>
      </c>
      <c r="I288" s="283"/>
      <c r="J288" s="283"/>
      <c r="K288" s="279"/>
      <c r="L288" s="279"/>
      <c r="M288" s="284"/>
      <c r="N288" s="285"/>
      <c r="O288" s="286"/>
      <c r="P288" s="286"/>
      <c r="Q288" s="286"/>
      <c r="R288" s="286"/>
      <c r="S288" s="286"/>
      <c r="T288" s="286"/>
      <c r="U288" s="286"/>
      <c r="V288" s="286"/>
      <c r="W288" s="286"/>
      <c r="X288" s="287"/>
      <c r="Y288" s="13"/>
      <c r="Z288" s="13"/>
      <c r="AA288" s="13"/>
      <c r="AB288" s="13"/>
      <c r="AC288" s="13"/>
      <c r="AD288" s="13"/>
      <c r="AE288" s="13"/>
      <c r="AT288" s="288" t="s">
        <v>173</v>
      </c>
      <c r="AU288" s="288" t="s">
        <v>89</v>
      </c>
      <c r="AV288" s="13" t="s">
        <v>89</v>
      </c>
      <c r="AW288" s="13" t="s">
        <v>5</v>
      </c>
      <c r="AX288" s="13" t="s">
        <v>87</v>
      </c>
      <c r="AY288" s="288" t="s">
        <v>154</v>
      </c>
    </row>
    <row r="289" s="2" customFormat="1" ht="24.15" customHeight="1">
      <c r="A289" s="42"/>
      <c r="B289" s="43"/>
      <c r="C289" s="249" t="s">
        <v>457</v>
      </c>
      <c r="D289" s="249" t="s">
        <v>157</v>
      </c>
      <c r="E289" s="250" t="s">
        <v>755</v>
      </c>
      <c r="F289" s="251" t="s">
        <v>756</v>
      </c>
      <c r="G289" s="252" t="s">
        <v>160</v>
      </c>
      <c r="H289" s="253">
        <v>42</v>
      </c>
      <c r="I289" s="254"/>
      <c r="J289" s="254"/>
      <c r="K289" s="255">
        <f>ROUND(P289*H289,2)</f>
        <v>0</v>
      </c>
      <c r="L289" s="251" t="s">
        <v>161</v>
      </c>
      <c r="M289" s="45"/>
      <c r="N289" s="256" t="s">
        <v>1</v>
      </c>
      <c r="O289" s="257" t="s">
        <v>42</v>
      </c>
      <c r="P289" s="258">
        <f>I289+J289</f>
        <v>0</v>
      </c>
      <c r="Q289" s="258">
        <f>ROUND(I289*H289,2)</f>
        <v>0</v>
      </c>
      <c r="R289" s="258">
        <f>ROUND(J289*H289,2)</f>
        <v>0</v>
      </c>
      <c r="S289" s="95"/>
      <c r="T289" s="259">
        <f>S289*H289</f>
        <v>0</v>
      </c>
      <c r="U289" s="259">
        <v>0</v>
      </c>
      <c r="V289" s="259">
        <f>U289*H289</f>
        <v>0</v>
      </c>
      <c r="W289" s="259">
        <v>0</v>
      </c>
      <c r="X289" s="260">
        <f>W289*H289</f>
        <v>0</v>
      </c>
      <c r="Y289" s="42"/>
      <c r="Z289" s="42"/>
      <c r="AA289" s="42"/>
      <c r="AB289" s="42"/>
      <c r="AC289" s="42"/>
      <c r="AD289" s="42"/>
      <c r="AE289" s="42"/>
      <c r="AR289" s="261" t="s">
        <v>751</v>
      </c>
      <c r="AT289" s="261" t="s">
        <v>157</v>
      </c>
      <c r="AU289" s="261" t="s">
        <v>89</v>
      </c>
      <c r="AY289" s="17" t="s">
        <v>154</v>
      </c>
      <c r="BE289" s="148">
        <f>IF(O289="základní",K289,0)</f>
        <v>0</v>
      </c>
      <c r="BF289" s="148">
        <f>IF(O289="snížená",K289,0)</f>
        <v>0</v>
      </c>
      <c r="BG289" s="148">
        <f>IF(O289="zákl. přenesená",K289,0)</f>
        <v>0</v>
      </c>
      <c r="BH289" s="148">
        <f>IF(O289="sníž. přenesená",K289,0)</f>
        <v>0</v>
      </c>
      <c r="BI289" s="148">
        <f>IF(O289="nulová",K289,0)</f>
        <v>0</v>
      </c>
      <c r="BJ289" s="17" t="s">
        <v>87</v>
      </c>
      <c r="BK289" s="148">
        <f>ROUND(P289*H289,2)</f>
        <v>0</v>
      </c>
      <c r="BL289" s="17" t="s">
        <v>751</v>
      </c>
      <c r="BM289" s="261" t="s">
        <v>757</v>
      </c>
    </row>
    <row r="290" s="2" customFormat="1">
      <c r="A290" s="42"/>
      <c r="B290" s="43"/>
      <c r="C290" s="44"/>
      <c r="D290" s="262" t="s">
        <v>164</v>
      </c>
      <c r="E290" s="44"/>
      <c r="F290" s="263" t="s">
        <v>758</v>
      </c>
      <c r="G290" s="44"/>
      <c r="H290" s="44"/>
      <c r="I290" s="217"/>
      <c r="J290" s="217"/>
      <c r="K290" s="44"/>
      <c r="L290" s="44"/>
      <c r="M290" s="45"/>
      <c r="N290" s="264"/>
      <c r="O290" s="265"/>
      <c r="P290" s="95"/>
      <c r="Q290" s="95"/>
      <c r="R290" s="95"/>
      <c r="S290" s="95"/>
      <c r="T290" s="95"/>
      <c r="U290" s="95"/>
      <c r="V290" s="95"/>
      <c r="W290" s="95"/>
      <c r="X290" s="96"/>
      <c r="Y290" s="42"/>
      <c r="Z290" s="42"/>
      <c r="AA290" s="42"/>
      <c r="AB290" s="42"/>
      <c r="AC290" s="42"/>
      <c r="AD290" s="42"/>
      <c r="AE290" s="42"/>
      <c r="AT290" s="17" t="s">
        <v>164</v>
      </c>
      <c r="AU290" s="17" t="s">
        <v>89</v>
      </c>
    </row>
    <row r="291" s="2" customFormat="1">
      <c r="A291" s="42"/>
      <c r="B291" s="43"/>
      <c r="C291" s="44"/>
      <c r="D291" s="266" t="s">
        <v>166</v>
      </c>
      <c r="E291" s="44"/>
      <c r="F291" s="267" t="s">
        <v>759</v>
      </c>
      <c r="G291" s="44"/>
      <c r="H291" s="44"/>
      <c r="I291" s="217"/>
      <c r="J291" s="217"/>
      <c r="K291" s="44"/>
      <c r="L291" s="44"/>
      <c r="M291" s="45"/>
      <c r="N291" s="264"/>
      <c r="O291" s="265"/>
      <c r="P291" s="95"/>
      <c r="Q291" s="95"/>
      <c r="R291" s="95"/>
      <c r="S291" s="95"/>
      <c r="T291" s="95"/>
      <c r="U291" s="95"/>
      <c r="V291" s="95"/>
      <c r="W291" s="95"/>
      <c r="X291" s="96"/>
      <c r="Y291" s="42"/>
      <c r="Z291" s="42"/>
      <c r="AA291" s="42"/>
      <c r="AB291" s="42"/>
      <c r="AC291" s="42"/>
      <c r="AD291" s="42"/>
      <c r="AE291" s="42"/>
      <c r="AT291" s="17" t="s">
        <v>166</v>
      </c>
      <c r="AU291" s="17" t="s">
        <v>89</v>
      </c>
    </row>
    <row r="292" s="13" customFormat="1">
      <c r="A292" s="13"/>
      <c r="B292" s="278"/>
      <c r="C292" s="279"/>
      <c r="D292" s="262" t="s">
        <v>173</v>
      </c>
      <c r="E292" s="280" t="s">
        <v>1</v>
      </c>
      <c r="F292" s="281" t="s">
        <v>515</v>
      </c>
      <c r="G292" s="279"/>
      <c r="H292" s="282">
        <v>42</v>
      </c>
      <c r="I292" s="283"/>
      <c r="J292" s="283"/>
      <c r="K292" s="279"/>
      <c r="L292" s="279"/>
      <c r="M292" s="284"/>
      <c r="N292" s="285"/>
      <c r="O292" s="286"/>
      <c r="P292" s="286"/>
      <c r="Q292" s="286"/>
      <c r="R292" s="286"/>
      <c r="S292" s="286"/>
      <c r="T292" s="286"/>
      <c r="U292" s="286"/>
      <c r="V292" s="286"/>
      <c r="W292" s="286"/>
      <c r="X292" s="287"/>
      <c r="Y292" s="13"/>
      <c r="Z292" s="13"/>
      <c r="AA292" s="13"/>
      <c r="AB292" s="13"/>
      <c r="AC292" s="13"/>
      <c r="AD292" s="13"/>
      <c r="AE292" s="13"/>
      <c r="AT292" s="288" t="s">
        <v>173</v>
      </c>
      <c r="AU292" s="288" t="s">
        <v>89</v>
      </c>
      <c r="AV292" s="13" t="s">
        <v>89</v>
      </c>
      <c r="AW292" s="13" t="s">
        <v>5</v>
      </c>
      <c r="AX292" s="13" t="s">
        <v>87</v>
      </c>
      <c r="AY292" s="288" t="s">
        <v>154</v>
      </c>
    </row>
    <row r="293" s="2" customFormat="1" ht="24.15" customHeight="1">
      <c r="A293" s="42"/>
      <c r="B293" s="43"/>
      <c r="C293" s="249" t="s">
        <v>463</v>
      </c>
      <c r="D293" s="249" t="s">
        <v>157</v>
      </c>
      <c r="E293" s="250" t="s">
        <v>760</v>
      </c>
      <c r="F293" s="251" t="s">
        <v>761</v>
      </c>
      <c r="G293" s="252" t="s">
        <v>240</v>
      </c>
      <c r="H293" s="253">
        <v>9.0299999999999994</v>
      </c>
      <c r="I293" s="254"/>
      <c r="J293" s="254"/>
      <c r="K293" s="255">
        <f>ROUND(P293*H293,2)</f>
        <v>0</v>
      </c>
      <c r="L293" s="251" t="s">
        <v>161</v>
      </c>
      <c r="M293" s="45"/>
      <c r="N293" s="256" t="s">
        <v>1</v>
      </c>
      <c r="O293" s="257" t="s">
        <v>42</v>
      </c>
      <c r="P293" s="258">
        <f>I293+J293</f>
        <v>0</v>
      </c>
      <c r="Q293" s="258">
        <f>ROUND(I293*H293,2)</f>
        <v>0</v>
      </c>
      <c r="R293" s="258">
        <f>ROUND(J293*H293,2)</f>
        <v>0</v>
      </c>
      <c r="S293" s="95"/>
      <c r="T293" s="259">
        <f>S293*H293</f>
        <v>0</v>
      </c>
      <c r="U293" s="259">
        <v>0</v>
      </c>
      <c r="V293" s="259">
        <f>U293*H293</f>
        <v>0</v>
      </c>
      <c r="W293" s="259">
        <v>0</v>
      </c>
      <c r="X293" s="260">
        <f>W293*H293</f>
        <v>0</v>
      </c>
      <c r="Y293" s="42"/>
      <c r="Z293" s="42"/>
      <c r="AA293" s="42"/>
      <c r="AB293" s="42"/>
      <c r="AC293" s="42"/>
      <c r="AD293" s="42"/>
      <c r="AE293" s="42"/>
      <c r="AR293" s="261" t="s">
        <v>751</v>
      </c>
      <c r="AT293" s="261" t="s">
        <v>157</v>
      </c>
      <c r="AU293" s="261" t="s">
        <v>89</v>
      </c>
      <c r="AY293" s="17" t="s">
        <v>154</v>
      </c>
      <c r="BE293" s="148">
        <f>IF(O293="základní",K293,0)</f>
        <v>0</v>
      </c>
      <c r="BF293" s="148">
        <f>IF(O293="snížená",K293,0)</f>
        <v>0</v>
      </c>
      <c r="BG293" s="148">
        <f>IF(O293="zákl. přenesená",K293,0)</f>
        <v>0</v>
      </c>
      <c r="BH293" s="148">
        <f>IF(O293="sníž. přenesená",K293,0)</f>
        <v>0</v>
      </c>
      <c r="BI293" s="148">
        <f>IF(O293="nulová",K293,0)</f>
        <v>0</v>
      </c>
      <c r="BJ293" s="17" t="s">
        <v>87</v>
      </c>
      <c r="BK293" s="148">
        <f>ROUND(P293*H293,2)</f>
        <v>0</v>
      </c>
      <c r="BL293" s="17" t="s">
        <v>751</v>
      </c>
      <c r="BM293" s="261" t="s">
        <v>762</v>
      </c>
    </row>
    <row r="294" s="2" customFormat="1">
      <c r="A294" s="42"/>
      <c r="B294" s="43"/>
      <c r="C294" s="44"/>
      <c r="D294" s="262" t="s">
        <v>164</v>
      </c>
      <c r="E294" s="44"/>
      <c r="F294" s="263" t="s">
        <v>763</v>
      </c>
      <c r="G294" s="44"/>
      <c r="H294" s="44"/>
      <c r="I294" s="217"/>
      <c r="J294" s="217"/>
      <c r="K294" s="44"/>
      <c r="L294" s="44"/>
      <c r="M294" s="45"/>
      <c r="N294" s="264"/>
      <c r="O294" s="265"/>
      <c r="P294" s="95"/>
      <c r="Q294" s="95"/>
      <c r="R294" s="95"/>
      <c r="S294" s="95"/>
      <c r="T294" s="95"/>
      <c r="U294" s="95"/>
      <c r="V294" s="95"/>
      <c r="W294" s="95"/>
      <c r="X294" s="96"/>
      <c r="Y294" s="42"/>
      <c r="Z294" s="42"/>
      <c r="AA294" s="42"/>
      <c r="AB294" s="42"/>
      <c r="AC294" s="42"/>
      <c r="AD294" s="42"/>
      <c r="AE294" s="42"/>
      <c r="AT294" s="17" t="s">
        <v>164</v>
      </c>
      <c r="AU294" s="17" t="s">
        <v>89</v>
      </c>
    </row>
    <row r="295" s="2" customFormat="1">
      <c r="A295" s="42"/>
      <c r="B295" s="43"/>
      <c r="C295" s="44"/>
      <c r="D295" s="266" t="s">
        <v>166</v>
      </c>
      <c r="E295" s="44"/>
      <c r="F295" s="267" t="s">
        <v>764</v>
      </c>
      <c r="G295" s="44"/>
      <c r="H295" s="44"/>
      <c r="I295" s="217"/>
      <c r="J295" s="217"/>
      <c r="K295" s="44"/>
      <c r="L295" s="44"/>
      <c r="M295" s="45"/>
      <c r="N295" s="264"/>
      <c r="O295" s="265"/>
      <c r="P295" s="95"/>
      <c r="Q295" s="95"/>
      <c r="R295" s="95"/>
      <c r="S295" s="95"/>
      <c r="T295" s="95"/>
      <c r="U295" s="95"/>
      <c r="V295" s="95"/>
      <c r="W295" s="95"/>
      <c r="X295" s="96"/>
      <c r="Y295" s="42"/>
      <c r="Z295" s="42"/>
      <c r="AA295" s="42"/>
      <c r="AB295" s="42"/>
      <c r="AC295" s="42"/>
      <c r="AD295" s="42"/>
      <c r="AE295" s="42"/>
      <c r="AT295" s="17" t="s">
        <v>166</v>
      </c>
      <c r="AU295" s="17" t="s">
        <v>89</v>
      </c>
    </row>
    <row r="296" s="14" customFormat="1">
      <c r="A296" s="14"/>
      <c r="B296" s="293"/>
      <c r="C296" s="294"/>
      <c r="D296" s="262" t="s">
        <v>173</v>
      </c>
      <c r="E296" s="295" t="s">
        <v>1</v>
      </c>
      <c r="F296" s="296" t="s">
        <v>765</v>
      </c>
      <c r="G296" s="294"/>
      <c r="H296" s="295" t="s">
        <v>1</v>
      </c>
      <c r="I296" s="297"/>
      <c r="J296" s="297"/>
      <c r="K296" s="294"/>
      <c r="L296" s="294"/>
      <c r="M296" s="298"/>
      <c r="N296" s="299"/>
      <c r="O296" s="300"/>
      <c r="P296" s="300"/>
      <c r="Q296" s="300"/>
      <c r="R296" s="300"/>
      <c r="S296" s="300"/>
      <c r="T296" s="300"/>
      <c r="U296" s="300"/>
      <c r="V296" s="300"/>
      <c r="W296" s="300"/>
      <c r="X296" s="301"/>
      <c r="Y296" s="14"/>
      <c r="Z296" s="14"/>
      <c r="AA296" s="14"/>
      <c r="AB296" s="14"/>
      <c r="AC296" s="14"/>
      <c r="AD296" s="14"/>
      <c r="AE296" s="14"/>
      <c r="AT296" s="302" t="s">
        <v>173</v>
      </c>
      <c r="AU296" s="302" t="s">
        <v>89</v>
      </c>
      <c r="AV296" s="14" t="s">
        <v>87</v>
      </c>
      <c r="AW296" s="14" t="s">
        <v>5</v>
      </c>
      <c r="AX296" s="14" t="s">
        <v>79</v>
      </c>
      <c r="AY296" s="302" t="s">
        <v>154</v>
      </c>
    </row>
    <row r="297" s="13" customFormat="1">
      <c r="A297" s="13"/>
      <c r="B297" s="278"/>
      <c r="C297" s="279"/>
      <c r="D297" s="262" t="s">
        <v>173</v>
      </c>
      <c r="E297" s="280" t="s">
        <v>1</v>
      </c>
      <c r="F297" s="281" t="s">
        <v>766</v>
      </c>
      <c r="G297" s="279"/>
      <c r="H297" s="282">
        <v>9.0299999999999994</v>
      </c>
      <c r="I297" s="283"/>
      <c r="J297" s="283"/>
      <c r="K297" s="279"/>
      <c r="L297" s="279"/>
      <c r="M297" s="284"/>
      <c r="N297" s="285"/>
      <c r="O297" s="286"/>
      <c r="P297" s="286"/>
      <c r="Q297" s="286"/>
      <c r="R297" s="286"/>
      <c r="S297" s="286"/>
      <c r="T297" s="286"/>
      <c r="U297" s="286"/>
      <c r="V297" s="286"/>
      <c r="W297" s="286"/>
      <c r="X297" s="287"/>
      <c r="Y297" s="13"/>
      <c r="Z297" s="13"/>
      <c r="AA297" s="13"/>
      <c r="AB297" s="13"/>
      <c r="AC297" s="13"/>
      <c r="AD297" s="13"/>
      <c r="AE297" s="13"/>
      <c r="AT297" s="288" t="s">
        <v>173</v>
      </c>
      <c r="AU297" s="288" t="s">
        <v>89</v>
      </c>
      <c r="AV297" s="13" t="s">
        <v>89</v>
      </c>
      <c r="AW297" s="13" t="s">
        <v>5</v>
      </c>
      <c r="AX297" s="13" t="s">
        <v>87</v>
      </c>
      <c r="AY297" s="288" t="s">
        <v>154</v>
      </c>
    </row>
    <row r="298" s="2" customFormat="1" ht="33" customHeight="1">
      <c r="A298" s="42"/>
      <c r="B298" s="43"/>
      <c r="C298" s="249" t="s">
        <v>469</v>
      </c>
      <c r="D298" s="249" t="s">
        <v>157</v>
      </c>
      <c r="E298" s="250" t="s">
        <v>767</v>
      </c>
      <c r="F298" s="251" t="s">
        <v>768</v>
      </c>
      <c r="G298" s="252" t="s">
        <v>160</v>
      </c>
      <c r="H298" s="253">
        <v>86</v>
      </c>
      <c r="I298" s="254"/>
      <c r="J298" s="254"/>
      <c r="K298" s="255">
        <f>ROUND(P298*H298,2)</f>
        <v>0</v>
      </c>
      <c r="L298" s="251" t="s">
        <v>161</v>
      </c>
      <c r="M298" s="45"/>
      <c r="N298" s="256" t="s">
        <v>1</v>
      </c>
      <c r="O298" s="257" t="s">
        <v>42</v>
      </c>
      <c r="P298" s="258">
        <f>I298+J298</f>
        <v>0</v>
      </c>
      <c r="Q298" s="258">
        <f>ROUND(I298*H298,2)</f>
        <v>0</v>
      </c>
      <c r="R298" s="258">
        <f>ROUND(J298*H298,2)</f>
        <v>0</v>
      </c>
      <c r="S298" s="95"/>
      <c r="T298" s="259">
        <f>S298*H298</f>
        <v>0</v>
      </c>
      <c r="U298" s="259">
        <v>0</v>
      </c>
      <c r="V298" s="259">
        <f>U298*H298</f>
        <v>0</v>
      </c>
      <c r="W298" s="259">
        <v>0</v>
      </c>
      <c r="X298" s="260">
        <f>W298*H298</f>
        <v>0</v>
      </c>
      <c r="Y298" s="42"/>
      <c r="Z298" s="42"/>
      <c r="AA298" s="42"/>
      <c r="AB298" s="42"/>
      <c r="AC298" s="42"/>
      <c r="AD298" s="42"/>
      <c r="AE298" s="42"/>
      <c r="AR298" s="261" t="s">
        <v>751</v>
      </c>
      <c r="AT298" s="261" t="s">
        <v>157</v>
      </c>
      <c r="AU298" s="261" t="s">
        <v>89</v>
      </c>
      <c r="AY298" s="17" t="s">
        <v>154</v>
      </c>
      <c r="BE298" s="148">
        <f>IF(O298="základní",K298,0)</f>
        <v>0</v>
      </c>
      <c r="BF298" s="148">
        <f>IF(O298="snížená",K298,0)</f>
        <v>0</v>
      </c>
      <c r="BG298" s="148">
        <f>IF(O298="zákl. přenesená",K298,0)</f>
        <v>0</v>
      </c>
      <c r="BH298" s="148">
        <f>IF(O298="sníž. přenesená",K298,0)</f>
        <v>0</v>
      </c>
      <c r="BI298" s="148">
        <f>IF(O298="nulová",K298,0)</f>
        <v>0</v>
      </c>
      <c r="BJ298" s="17" t="s">
        <v>87</v>
      </c>
      <c r="BK298" s="148">
        <f>ROUND(P298*H298,2)</f>
        <v>0</v>
      </c>
      <c r="BL298" s="17" t="s">
        <v>751</v>
      </c>
      <c r="BM298" s="261" t="s">
        <v>769</v>
      </c>
    </row>
    <row r="299" s="2" customFormat="1">
      <c r="A299" s="42"/>
      <c r="B299" s="43"/>
      <c r="C299" s="44"/>
      <c r="D299" s="262" t="s">
        <v>164</v>
      </c>
      <c r="E299" s="44"/>
      <c r="F299" s="263" t="s">
        <v>770</v>
      </c>
      <c r="G299" s="44"/>
      <c r="H299" s="44"/>
      <c r="I299" s="217"/>
      <c r="J299" s="217"/>
      <c r="K299" s="44"/>
      <c r="L299" s="44"/>
      <c r="M299" s="45"/>
      <c r="N299" s="264"/>
      <c r="O299" s="265"/>
      <c r="P299" s="95"/>
      <c r="Q299" s="95"/>
      <c r="R299" s="95"/>
      <c r="S299" s="95"/>
      <c r="T299" s="95"/>
      <c r="U299" s="95"/>
      <c r="V299" s="95"/>
      <c r="W299" s="95"/>
      <c r="X299" s="96"/>
      <c r="Y299" s="42"/>
      <c r="Z299" s="42"/>
      <c r="AA299" s="42"/>
      <c r="AB299" s="42"/>
      <c r="AC299" s="42"/>
      <c r="AD299" s="42"/>
      <c r="AE299" s="42"/>
      <c r="AT299" s="17" t="s">
        <v>164</v>
      </c>
      <c r="AU299" s="17" t="s">
        <v>89</v>
      </c>
    </row>
    <row r="300" s="2" customFormat="1">
      <c r="A300" s="42"/>
      <c r="B300" s="43"/>
      <c r="C300" s="44"/>
      <c r="D300" s="266" t="s">
        <v>166</v>
      </c>
      <c r="E300" s="44"/>
      <c r="F300" s="267" t="s">
        <v>771</v>
      </c>
      <c r="G300" s="44"/>
      <c r="H300" s="44"/>
      <c r="I300" s="217"/>
      <c r="J300" s="217"/>
      <c r="K300" s="44"/>
      <c r="L300" s="44"/>
      <c r="M300" s="45"/>
      <c r="N300" s="264"/>
      <c r="O300" s="265"/>
      <c r="P300" s="95"/>
      <c r="Q300" s="95"/>
      <c r="R300" s="95"/>
      <c r="S300" s="95"/>
      <c r="T300" s="95"/>
      <c r="U300" s="95"/>
      <c r="V300" s="95"/>
      <c r="W300" s="95"/>
      <c r="X300" s="96"/>
      <c r="Y300" s="42"/>
      <c r="Z300" s="42"/>
      <c r="AA300" s="42"/>
      <c r="AB300" s="42"/>
      <c r="AC300" s="42"/>
      <c r="AD300" s="42"/>
      <c r="AE300" s="42"/>
      <c r="AT300" s="17" t="s">
        <v>166</v>
      </c>
      <c r="AU300" s="17" t="s">
        <v>89</v>
      </c>
    </row>
    <row r="301" s="13" customFormat="1">
      <c r="A301" s="13"/>
      <c r="B301" s="278"/>
      <c r="C301" s="279"/>
      <c r="D301" s="262" t="s">
        <v>173</v>
      </c>
      <c r="E301" s="280" t="s">
        <v>1</v>
      </c>
      <c r="F301" s="281" t="s">
        <v>772</v>
      </c>
      <c r="G301" s="279"/>
      <c r="H301" s="282">
        <v>86</v>
      </c>
      <c r="I301" s="283"/>
      <c r="J301" s="283"/>
      <c r="K301" s="279"/>
      <c r="L301" s="279"/>
      <c r="M301" s="284"/>
      <c r="N301" s="285"/>
      <c r="O301" s="286"/>
      <c r="P301" s="286"/>
      <c r="Q301" s="286"/>
      <c r="R301" s="286"/>
      <c r="S301" s="286"/>
      <c r="T301" s="286"/>
      <c r="U301" s="286"/>
      <c r="V301" s="286"/>
      <c r="W301" s="286"/>
      <c r="X301" s="287"/>
      <c r="Y301" s="13"/>
      <c r="Z301" s="13"/>
      <c r="AA301" s="13"/>
      <c r="AB301" s="13"/>
      <c r="AC301" s="13"/>
      <c r="AD301" s="13"/>
      <c r="AE301" s="13"/>
      <c r="AT301" s="288" t="s">
        <v>173</v>
      </c>
      <c r="AU301" s="288" t="s">
        <v>89</v>
      </c>
      <c r="AV301" s="13" t="s">
        <v>89</v>
      </c>
      <c r="AW301" s="13" t="s">
        <v>5</v>
      </c>
      <c r="AX301" s="13" t="s">
        <v>87</v>
      </c>
      <c r="AY301" s="288" t="s">
        <v>154</v>
      </c>
    </row>
    <row r="302" s="2" customFormat="1" ht="33" customHeight="1">
      <c r="A302" s="42"/>
      <c r="B302" s="43"/>
      <c r="C302" s="268" t="s">
        <v>476</v>
      </c>
      <c r="D302" s="268" t="s">
        <v>168</v>
      </c>
      <c r="E302" s="269" t="s">
        <v>773</v>
      </c>
      <c r="F302" s="270" t="s">
        <v>774</v>
      </c>
      <c r="G302" s="271" t="s">
        <v>160</v>
      </c>
      <c r="H302" s="272">
        <v>86</v>
      </c>
      <c r="I302" s="273"/>
      <c r="J302" s="274"/>
      <c r="K302" s="275">
        <f>ROUND(P302*H302,2)</f>
        <v>0</v>
      </c>
      <c r="L302" s="270" t="s">
        <v>1</v>
      </c>
      <c r="M302" s="276"/>
      <c r="N302" s="277" t="s">
        <v>1</v>
      </c>
      <c r="O302" s="257" t="s">
        <v>42</v>
      </c>
      <c r="P302" s="258">
        <f>I302+J302</f>
        <v>0</v>
      </c>
      <c r="Q302" s="258">
        <f>ROUND(I302*H302,2)</f>
        <v>0</v>
      </c>
      <c r="R302" s="258">
        <f>ROUND(J302*H302,2)</f>
        <v>0</v>
      </c>
      <c r="S302" s="95"/>
      <c r="T302" s="259">
        <f>S302*H302</f>
        <v>0</v>
      </c>
      <c r="U302" s="259">
        <v>0.094</v>
      </c>
      <c r="V302" s="259">
        <f>U302*H302</f>
        <v>8.0839999999999996</v>
      </c>
      <c r="W302" s="259">
        <v>0</v>
      </c>
      <c r="X302" s="260">
        <f>W302*H302</f>
        <v>0</v>
      </c>
      <c r="Y302" s="42"/>
      <c r="Z302" s="42"/>
      <c r="AA302" s="42"/>
      <c r="AB302" s="42"/>
      <c r="AC302" s="42"/>
      <c r="AD302" s="42"/>
      <c r="AE302" s="42"/>
      <c r="AR302" s="261" t="s">
        <v>775</v>
      </c>
      <c r="AT302" s="261" t="s">
        <v>168</v>
      </c>
      <c r="AU302" s="261" t="s">
        <v>89</v>
      </c>
      <c r="AY302" s="17" t="s">
        <v>154</v>
      </c>
      <c r="BE302" s="148">
        <f>IF(O302="základní",K302,0)</f>
        <v>0</v>
      </c>
      <c r="BF302" s="148">
        <f>IF(O302="snížená",K302,0)</f>
        <v>0</v>
      </c>
      <c r="BG302" s="148">
        <f>IF(O302="zákl. přenesená",K302,0)</f>
        <v>0</v>
      </c>
      <c r="BH302" s="148">
        <f>IF(O302="sníž. přenesená",K302,0)</f>
        <v>0</v>
      </c>
      <c r="BI302" s="148">
        <f>IF(O302="nulová",K302,0)</f>
        <v>0</v>
      </c>
      <c r="BJ302" s="17" t="s">
        <v>87</v>
      </c>
      <c r="BK302" s="148">
        <f>ROUND(P302*H302,2)</f>
        <v>0</v>
      </c>
      <c r="BL302" s="17" t="s">
        <v>775</v>
      </c>
      <c r="BM302" s="261" t="s">
        <v>776</v>
      </c>
    </row>
    <row r="303" s="2" customFormat="1">
      <c r="A303" s="42"/>
      <c r="B303" s="43"/>
      <c r="C303" s="44"/>
      <c r="D303" s="262" t="s">
        <v>164</v>
      </c>
      <c r="E303" s="44"/>
      <c r="F303" s="263" t="s">
        <v>774</v>
      </c>
      <c r="G303" s="44"/>
      <c r="H303" s="44"/>
      <c r="I303" s="217"/>
      <c r="J303" s="217"/>
      <c r="K303" s="44"/>
      <c r="L303" s="44"/>
      <c r="M303" s="45"/>
      <c r="N303" s="264"/>
      <c r="O303" s="265"/>
      <c r="P303" s="95"/>
      <c r="Q303" s="95"/>
      <c r="R303" s="95"/>
      <c r="S303" s="95"/>
      <c r="T303" s="95"/>
      <c r="U303" s="95"/>
      <c r="V303" s="95"/>
      <c r="W303" s="95"/>
      <c r="X303" s="96"/>
      <c r="Y303" s="42"/>
      <c r="Z303" s="42"/>
      <c r="AA303" s="42"/>
      <c r="AB303" s="42"/>
      <c r="AC303" s="42"/>
      <c r="AD303" s="42"/>
      <c r="AE303" s="42"/>
      <c r="AT303" s="17" t="s">
        <v>164</v>
      </c>
      <c r="AU303" s="17" t="s">
        <v>89</v>
      </c>
    </row>
    <row r="304" s="13" customFormat="1">
      <c r="A304" s="13"/>
      <c r="B304" s="278"/>
      <c r="C304" s="279"/>
      <c r="D304" s="262" t="s">
        <v>173</v>
      </c>
      <c r="E304" s="279"/>
      <c r="F304" s="281" t="s">
        <v>777</v>
      </c>
      <c r="G304" s="279"/>
      <c r="H304" s="282">
        <v>86</v>
      </c>
      <c r="I304" s="283"/>
      <c r="J304" s="283"/>
      <c r="K304" s="279"/>
      <c r="L304" s="279"/>
      <c r="M304" s="284"/>
      <c r="N304" s="285"/>
      <c r="O304" s="286"/>
      <c r="P304" s="286"/>
      <c r="Q304" s="286"/>
      <c r="R304" s="286"/>
      <c r="S304" s="286"/>
      <c r="T304" s="286"/>
      <c r="U304" s="286"/>
      <c r="V304" s="286"/>
      <c r="W304" s="286"/>
      <c r="X304" s="287"/>
      <c r="Y304" s="13"/>
      <c r="Z304" s="13"/>
      <c r="AA304" s="13"/>
      <c r="AB304" s="13"/>
      <c r="AC304" s="13"/>
      <c r="AD304" s="13"/>
      <c r="AE304" s="13"/>
      <c r="AT304" s="288" t="s">
        <v>173</v>
      </c>
      <c r="AU304" s="288" t="s">
        <v>89</v>
      </c>
      <c r="AV304" s="13" t="s">
        <v>89</v>
      </c>
      <c r="AW304" s="13" t="s">
        <v>4</v>
      </c>
      <c r="AX304" s="13" t="s">
        <v>87</v>
      </c>
      <c r="AY304" s="288" t="s">
        <v>154</v>
      </c>
    </row>
    <row r="305" s="2" customFormat="1" ht="24.15" customHeight="1">
      <c r="A305" s="42"/>
      <c r="B305" s="43"/>
      <c r="C305" s="268" t="s">
        <v>490</v>
      </c>
      <c r="D305" s="268" t="s">
        <v>168</v>
      </c>
      <c r="E305" s="269" t="s">
        <v>778</v>
      </c>
      <c r="F305" s="270" t="s">
        <v>779</v>
      </c>
      <c r="G305" s="271" t="s">
        <v>160</v>
      </c>
      <c r="H305" s="272">
        <v>86</v>
      </c>
      <c r="I305" s="273"/>
      <c r="J305" s="274"/>
      <c r="K305" s="275">
        <f>ROUND(P305*H305,2)</f>
        <v>0</v>
      </c>
      <c r="L305" s="270" t="s">
        <v>1</v>
      </c>
      <c r="M305" s="276"/>
      <c r="N305" s="277" t="s">
        <v>1</v>
      </c>
      <c r="O305" s="257" t="s">
        <v>42</v>
      </c>
      <c r="P305" s="258">
        <f>I305+J305</f>
        <v>0</v>
      </c>
      <c r="Q305" s="258">
        <f>ROUND(I305*H305,2)</f>
        <v>0</v>
      </c>
      <c r="R305" s="258">
        <f>ROUND(J305*H305,2)</f>
        <v>0</v>
      </c>
      <c r="S305" s="95"/>
      <c r="T305" s="259">
        <f>S305*H305</f>
        <v>0</v>
      </c>
      <c r="U305" s="259">
        <v>0</v>
      </c>
      <c r="V305" s="259">
        <f>U305*H305</f>
        <v>0</v>
      </c>
      <c r="W305" s="259">
        <v>0</v>
      </c>
      <c r="X305" s="260">
        <f>W305*H305</f>
        <v>0</v>
      </c>
      <c r="Y305" s="42"/>
      <c r="Z305" s="42"/>
      <c r="AA305" s="42"/>
      <c r="AB305" s="42"/>
      <c r="AC305" s="42"/>
      <c r="AD305" s="42"/>
      <c r="AE305" s="42"/>
      <c r="AR305" s="261" t="s">
        <v>775</v>
      </c>
      <c r="AT305" s="261" t="s">
        <v>168</v>
      </c>
      <c r="AU305" s="261" t="s">
        <v>89</v>
      </c>
      <c r="AY305" s="17" t="s">
        <v>154</v>
      </c>
      <c r="BE305" s="148">
        <f>IF(O305="základní",K305,0)</f>
        <v>0</v>
      </c>
      <c r="BF305" s="148">
        <f>IF(O305="snížená",K305,0)</f>
        <v>0</v>
      </c>
      <c r="BG305" s="148">
        <f>IF(O305="zákl. přenesená",K305,0)</f>
        <v>0</v>
      </c>
      <c r="BH305" s="148">
        <f>IF(O305="sníž. přenesená",K305,0)</f>
        <v>0</v>
      </c>
      <c r="BI305" s="148">
        <f>IF(O305="nulová",K305,0)</f>
        <v>0</v>
      </c>
      <c r="BJ305" s="17" t="s">
        <v>87</v>
      </c>
      <c r="BK305" s="148">
        <f>ROUND(P305*H305,2)</f>
        <v>0</v>
      </c>
      <c r="BL305" s="17" t="s">
        <v>775</v>
      </c>
      <c r="BM305" s="261" t="s">
        <v>780</v>
      </c>
    </row>
    <row r="306" s="2" customFormat="1">
      <c r="A306" s="42"/>
      <c r="B306" s="43"/>
      <c r="C306" s="44"/>
      <c r="D306" s="262" t="s">
        <v>164</v>
      </c>
      <c r="E306" s="44"/>
      <c r="F306" s="263" t="s">
        <v>779</v>
      </c>
      <c r="G306" s="44"/>
      <c r="H306" s="44"/>
      <c r="I306" s="217"/>
      <c r="J306" s="217"/>
      <c r="K306" s="44"/>
      <c r="L306" s="44"/>
      <c r="M306" s="45"/>
      <c r="N306" s="264"/>
      <c r="O306" s="265"/>
      <c r="P306" s="95"/>
      <c r="Q306" s="95"/>
      <c r="R306" s="95"/>
      <c r="S306" s="95"/>
      <c r="T306" s="95"/>
      <c r="U306" s="95"/>
      <c r="V306" s="95"/>
      <c r="W306" s="95"/>
      <c r="X306" s="96"/>
      <c r="Y306" s="42"/>
      <c r="Z306" s="42"/>
      <c r="AA306" s="42"/>
      <c r="AB306" s="42"/>
      <c r="AC306" s="42"/>
      <c r="AD306" s="42"/>
      <c r="AE306" s="42"/>
      <c r="AT306" s="17" t="s">
        <v>164</v>
      </c>
      <c r="AU306" s="17" t="s">
        <v>89</v>
      </c>
    </row>
    <row r="307" s="12" customFormat="1" ht="25.92" customHeight="1">
      <c r="A307" s="12"/>
      <c r="B307" s="232"/>
      <c r="C307" s="233"/>
      <c r="D307" s="234" t="s">
        <v>78</v>
      </c>
      <c r="E307" s="235" t="s">
        <v>781</v>
      </c>
      <c r="F307" s="235" t="s">
        <v>782</v>
      </c>
      <c r="G307" s="233"/>
      <c r="H307" s="233"/>
      <c r="I307" s="236"/>
      <c r="J307" s="236"/>
      <c r="K307" s="237">
        <f>BK307</f>
        <v>0</v>
      </c>
      <c r="L307" s="233"/>
      <c r="M307" s="238"/>
      <c r="N307" s="239"/>
      <c r="O307" s="240"/>
      <c r="P307" s="240"/>
      <c r="Q307" s="241">
        <f>SUM(Q308:Q310)</f>
        <v>0</v>
      </c>
      <c r="R307" s="241">
        <f>SUM(R308:R310)</f>
        <v>0</v>
      </c>
      <c r="S307" s="240"/>
      <c r="T307" s="242">
        <f>SUM(T308:T310)</f>
        <v>0</v>
      </c>
      <c r="U307" s="240"/>
      <c r="V307" s="242">
        <f>SUM(V308:V310)</f>
        <v>0</v>
      </c>
      <c r="W307" s="240"/>
      <c r="X307" s="243">
        <f>SUM(X308:X310)</f>
        <v>0</v>
      </c>
      <c r="Y307" s="12"/>
      <c r="Z307" s="12"/>
      <c r="AA307" s="12"/>
      <c r="AB307" s="12"/>
      <c r="AC307" s="12"/>
      <c r="AD307" s="12"/>
      <c r="AE307" s="12"/>
      <c r="AR307" s="244" t="s">
        <v>162</v>
      </c>
      <c r="AT307" s="245" t="s">
        <v>78</v>
      </c>
      <c r="AU307" s="245" t="s">
        <v>79</v>
      </c>
      <c r="AY307" s="244" t="s">
        <v>154</v>
      </c>
      <c r="BK307" s="246">
        <f>SUM(BK308:BK310)</f>
        <v>0</v>
      </c>
    </row>
    <row r="308" s="2" customFormat="1" ht="24.15" customHeight="1">
      <c r="A308" s="42"/>
      <c r="B308" s="43"/>
      <c r="C308" s="249" t="s">
        <v>497</v>
      </c>
      <c r="D308" s="249" t="s">
        <v>157</v>
      </c>
      <c r="E308" s="250" t="s">
        <v>783</v>
      </c>
      <c r="F308" s="251" t="s">
        <v>784</v>
      </c>
      <c r="G308" s="252" t="s">
        <v>785</v>
      </c>
      <c r="H308" s="253">
        <v>16</v>
      </c>
      <c r="I308" s="254"/>
      <c r="J308" s="254"/>
      <c r="K308" s="255">
        <f>ROUND(P308*H308,2)</f>
        <v>0</v>
      </c>
      <c r="L308" s="251" t="s">
        <v>161</v>
      </c>
      <c r="M308" s="45"/>
      <c r="N308" s="256" t="s">
        <v>1</v>
      </c>
      <c r="O308" s="257" t="s">
        <v>42</v>
      </c>
      <c r="P308" s="258">
        <f>I308+J308</f>
        <v>0</v>
      </c>
      <c r="Q308" s="258">
        <f>ROUND(I308*H308,2)</f>
        <v>0</v>
      </c>
      <c r="R308" s="258">
        <f>ROUND(J308*H308,2)</f>
        <v>0</v>
      </c>
      <c r="S308" s="95"/>
      <c r="T308" s="259">
        <f>S308*H308</f>
        <v>0</v>
      </c>
      <c r="U308" s="259">
        <v>0</v>
      </c>
      <c r="V308" s="259">
        <f>U308*H308</f>
        <v>0</v>
      </c>
      <c r="W308" s="259">
        <v>0</v>
      </c>
      <c r="X308" s="260">
        <f>W308*H308</f>
        <v>0</v>
      </c>
      <c r="Y308" s="42"/>
      <c r="Z308" s="42"/>
      <c r="AA308" s="42"/>
      <c r="AB308" s="42"/>
      <c r="AC308" s="42"/>
      <c r="AD308" s="42"/>
      <c r="AE308" s="42"/>
      <c r="AR308" s="261" t="s">
        <v>786</v>
      </c>
      <c r="AT308" s="261" t="s">
        <v>157</v>
      </c>
      <c r="AU308" s="261" t="s">
        <v>87</v>
      </c>
      <c r="AY308" s="17" t="s">
        <v>154</v>
      </c>
      <c r="BE308" s="148">
        <f>IF(O308="základní",K308,0)</f>
        <v>0</v>
      </c>
      <c r="BF308" s="148">
        <f>IF(O308="snížená",K308,0)</f>
        <v>0</v>
      </c>
      <c r="BG308" s="148">
        <f>IF(O308="zákl. přenesená",K308,0)</f>
        <v>0</v>
      </c>
      <c r="BH308" s="148">
        <f>IF(O308="sníž. přenesená",K308,0)</f>
        <v>0</v>
      </c>
      <c r="BI308" s="148">
        <f>IF(O308="nulová",K308,0)</f>
        <v>0</v>
      </c>
      <c r="BJ308" s="17" t="s">
        <v>87</v>
      </c>
      <c r="BK308" s="148">
        <f>ROUND(P308*H308,2)</f>
        <v>0</v>
      </c>
      <c r="BL308" s="17" t="s">
        <v>786</v>
      </c>
      <c r="BM308" s="261" t="s">
        <v>787</v>
      </c>
    </row>
    <row r="309" s="2" customFormat="1">
      <c r="A309" s="42"/>
      <c r="B309" s="43"/>
      <c r="C309" s="44"/>
      <c r="D309" s="262" t="s">
        <v>164</v>
      </c>
      <c r="E309" s="44"/>
      <c r="F309" s="263" t="s">
        <v>788</v>
      </c>
      <c r="G309" s="44"/>
      <c r="H309" s="44"/>
      <c r="I309" s="217"/>
      <c r="J309" s="217"/>
      <c r="K309" s="44"/>
      <c r="L309" s="44"/>
      <c r="M309" s="45"/>
      <c r="N309" s="264"/>
      <c r="O309" s="265"/>
      <c r="P309" s="95"/>
      <c r="Q309" s="95"/>
      <c r="R309" s="95"/>
      <c r="S309" s="95"/>
      <c r="T309" s="95"/>
      <c r="U309" s="95"/>
      <c r="V309" s="95"/>
      <c r="W309" s="95"/>
      <c r="X309" s="96"/>
      <c r="Y309" s="42"/>
      <c r="Z309" s="42"/>
      <c r="AA309" s="42"/>
      <c r="AB309" s="42"/>
      <c r="AC309" s="42"/>
      <c r="AD309" s="42"/>
      <c r="AE309" s="42"/>
      <c r="AT309" s="17" t="s">
        <v>164</v>
      </c>
      <c r="AU309" s="17" t="s">
        <v>87</v>
      </c>
    </row>
    <row r="310" s="2" customFormat="1">
      <c r="A310" s="42"/>
      <c r="B310" s="43"/>
      <c r="C310" s="44"/>
      <c r="D310" s="266" t="s">
        <v>166</v>
      </c>
      <c r="E310" s="44"/>
      <c r="F310" s="267" t="s">
        <v>789</v>
      </c>
      <c r="G310" s="44"/>
      <c r="H310" s="44"/>
      <c r="I310" s="217"/>
      <c r="J310" s="217"/>
      <c r="K310" s="44"/>
      <c r="L310" s="44"/>
      <c r="M310" s="45"/>
      <c r="N310" s="289"/>
      <c r="O310" s="290"/>
      <c r="P310" s="291"/>
      <c r="Q310" s="291"/>
      <c r="R310" s="291"/>
      <c r="S310" s="291"/>
      <c r="T310" s="291"/>
      <c r="U310" s="291"/>
      <c r="V310" s="291"/>
      <c r="W310" s="291"/>
      <c r="X310" s="292"/>
      <c r="Y310" s="42"/>
      <c r="Z310" s="42"/>
      <c r="AA310" s="42"/>
      <c r="AB310" s="42"/>
      <c r="AC310" s="42"/>
      <c r="AD310" s="42"/>
      <c r="AE310" s="42"/>
      <c r="AT310" s="17" t="s">
        <v>166</v>
      </c>
      <c r="AU310" s="17" t="s">
        <v>87</v>
      </c>
    </row>
    <row r="311" s="2" customFormat="1" ht="6.96" customHeight="1">
      <c r="A311" s="42"/>
      <c r="B311" s="70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45"/>
      <c r="N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</row>
  </sheetData>
  <sheetProtection sheet="1" autoFilter="0" formatColumns="0" formatRows="0" objects="1" scenarios="1" spinCount="100000" saltValue="u19R+DBTZMx0yQRtsMioZh6yvnK85f7sg4zf+MqtnoJZrE2QBukqm5jGh4r3IsUkbVlcQdIW/oW/CVQdg9l8Vw==" hashValue="g7FoRkrPxcH2MHVXPzCP1LMT9hyn5mhEZdKfgLqABEuY2aSf6vlpaCUHxM2xy9OGLtOIRu2ML50HDhrPr5wUlw==" algorithmName="SHA-512" password="CC35"/>
  <autoFilter ref="C135:L310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M2:Z2"/>
  </mergeCells>
  <hyperlinks>
    <hyperlink ref="F141" r:id="rId1" display="https://podminky.urs.cz/item/CS_URS_2024_01/113106123"/>
    <hyperlink ref="F145" r:id="rId2" display="https://podminky.urs.cz/item/CS_URS_2024_01/113107163"/>
    <hyperlink ref="F149" r:id="rId3" display="https://podminky.urs.cz/item/CS_URS_2024_01/113107343"/>
    <hyperlink ref="F153" r:id="rId4" display="https://podminky.urs.cz/item/CS_URS_2024_01/113201112"/>
    <hyperlink ref="F157" r:id="rId5" display="https://podminky.urs.cz/item/CS_URS_2024_01/113202111"/>
    <hyperlink ref="F161" r:id="rId6" display="https://podminky.urs.cz/item/CS_URS_2024_01/175111201"/>
    <hyperlink ref="F172" r:id="rId7" display="https://podminky.urs.cz/item/CS_URS_2024_01/564871116"/>
    <hyperlink ref="F176" r:id="rId8" display="https://podminky.urs.cz/item/CS_URS_2024_01/596211212"/>
    <hyperlink ref="F191" r:id="rId9" display="https://podminky.urs.cz/item/CS_URS_2024_01/596211214"/>
    <hyperlink ref="F200" r:id="rId10" display="https://podminky.urs.cz/item/CS_URS_2024_01/914111111"/>
    <hyperlink ref="F203" r:id="rId11" display="https://podminky.urs.cz/item/CS_URS_2024_01/914511112"/>
    <hyperlink ref="F219" r:id="rId12" display="https://podminky.urs.cz/item/CS_URS_2024_01/916231213"/>
    <hyperlink ref="F226" r:id="rId13" display="https://podminky.urs.cz/item/CS_URS_2024_01/916241113"/>
    <hyperlink ref="F233" r:id="rId14" display="https://podminky.urs.cz/item/CS_URS_2024_01/966006132"/>
    <hyperlink ref="F237" r:id="rId15" display="https://podminky.urs.cz/item/CS_URS_2024_01/997221571"/>
    <hyperlink ref="F249" r:id="rId16" display="https://podminky.urs.cz/item/CS_URS_2024_01/997221579"/>
    <hyperlink ref="F253" r:id="rId17" display="https://podminky.urs.cz/item/CS_URS_2024_01/997241528"/>
    <hyperlink ref="F256" r:id="rId18" display="https://podminky.urs.cz/item/CS_URS_2024_01/997221615"/>
    <hyperlink ref="F263" r:id="rId19" display="https://podminky.urs.cz/item/CS_URS_2024_01/997221645"/>
    <hyperlink ref="F268" r:id="rId20" display="https://podminky.urs.cz/item/CS_URS_2024_01/997221655"/>
    <hyperlink ref="F273" r:id="rId21" display="https://podminky.urs.cz/item/CS_URS_2024_01/998229112"/>
    <hyperlink ref="F287" r:id="rId22" display="https://podminky.urs.cz/item/CS_URS_2024_01/460161642"/>
    <hyperlink ref="F291" r:id="rId23" display="https://podminky.urs.cz/item/CS_URS_2024_01/460431662"/>
    <hyperlink ref="F295" r:id="rId24" display="https://podminky.urs.cz/item/CS_URS_2024_01/460641112"/>
    <hyperlink ref="F300" r:id="rId25" display="https://podminky.urs.cz/item/CS_URS_2024_01/460751112"/>
    <hyperlink ref="F310" r:id="rId26" display="https://podminky.urs.cz/item/CS_URS_2024_01/HZS4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99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20"/>
      <c r="AT3" s="17" t="s">
        <v>89</v>
      </c>
    </row>
    <row r="4" s="1" customFormat="1" ht="24.96" customHeight="1">
      <c r="B4" s="20"/>
      <c r="D4" s="158" t="s">
        <v>113</v>
      </c>
      <c r="M4" s="20"/>
      <c r="N4" s="159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60" t="s">
        <v>17</v>
      </c>
      <c r="M6" s="20"/>
    </row>
    <row r="7" s="1" customFormat="1" ht="16.5" customHeight="1">
      <c r="B7" s="20"/>
      <c r="E7" s="161" t="str">
        <f>'Rekapitulace stavby'!K6</f>
        <v>PD - Rekonstrukce tramvajových nástupišť Kunčičky - Kostel</v>
      </c>
      <c r="F7" s="160"/>
      <c r="G7" s="160"/>
      <c r="H7" s="160"/>
      <c r="M7" s="20"/>
    </row>
    <row r="8" s="2" customFormat="1" ht="12" customHeight="1">
      <c r="A8" s="42"/>
      <c r="B8" s="45"/>
      <c r="C8" s="42"/>
      <c r="D8" s="160" t="s">
        <v>114</v>
      </c>
      <c r="E8" s="42"/>
      <c r="F8" s="42"/>
      <c r="G8" s="42"/>
      <c r="H8" s="42"/>
      <c r="I8" s="42"/>
      <c r="J8" s="42"/>
      <c r="K8" s="42"/>
      <c r="L8" s="42"/>
      <c r="M8" s="67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5"/>
      <c r="C9" s="42"/>
      <c r="D9" s="42"/>
      <c r="E9" s="162" t="s">
        <v>790</v>
      </c>
      <c r="F9" s="42"/>
      <c r="G9" s="42"/>
      <c r="H9" s="42"/>
      <c r="I9" s="42"/>
      <c r="J9" s="42"/>
      <c r="K9" s="42"/>
      <c r="L9" s="42"/>
      <c r="M9" s="67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67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5"/>
      <c r="C11" s="42"/>
      <c r="D11" s="160" t="s">
        <v>19</v>
      </c>
      <c r="E11" s="42"/>
      <c r="F11" s="163" t="s">
        <v>1</v>
      </c>
      <c r="G11" s="42"/>
      <c r="H11" s="42"/>
      <c r="I11" s="160" t="s">
        <v>20</v>
      </c>
      <c r="J11" s="163" t="s">
        <v>1</v>
      </c>
      <c r="K11" s="42"/>
      <c r="L11" s="42"/>
      <c r="M11" s="67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5"/>
      <c r="C12" s="42"/>
      <c r="D12" s="160" t="s">
        <v>21</v>
      </c>
      <c r="E12" s="42"/>
      <c r="F12" s="163" t="s">
        <v>791</v>
      </c>
      <c r="G12" s="42"/>
      <c r="H12" s="42"/>
      <c r="I12" s="160" t="s">
        <v>23</v>
      </c>
      <c r="J12" s="164" t="str">
        <f>'Rekapitulace stavby'!AN8</f>
        <v>15. 4. 2024</v>
      </c>
      <c r="K12" s="42"/>
      <c r="L12" s="42"/>
      <c r="M12" s="67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5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67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5"/>
      <c r="C14" s="42"/>
      <c r="D14" s="160" t="s">
        <v>25</v>
      </c>
      <c r="E14" s="42"/>
      <c r="F14" s="42"/>
      <c r="G14" s="42"/>
      <c r="H14" s="42"/>
      <c r="I14" s="160" t="s">
        <v>26</v>
      </c>
      <c r="J14" s="163" t="s">
        <v>1</v>
      </c>
      <c r="K14" s="42"/>
      <c r="L14" s="42"/>
      <c r="M14" s="67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5"/>
      <c r="C15" s="42"/>
      <c r="D15" s="42"/>
      <c r="E15" s="163" t="s">
        <v>792</v>
      </c>
      <c r="F15" s="42"/>
      <c r="G15" s="42"/>
      <c r="H15" s="42"/>
      <c r="I15" s="160" t="s">
        <v>27</v>
      </c>
      <c r="J15" s="163" t="s">
        <v>1</v>
      </c>
      <c r="K15" s="42"/>
      <c r="L15" s="42"/>
      <c r="M15" s="67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5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67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5"/>
      <c r="C17" s="42"/>
      <c r="D17" s="160" t="s">
        <v>28</v>
      </c>
      <c r="E17" s="42"/>
      <c r="F17" s="42"/>
      <c r="G17" s="42"/>
      <c r="H17" s="42"/>
      <c r="I17" s="160" t="s">
        <v>26</v>
      </c>
      <c r="J17" s="33" t="str">
        <f>'Rekapitulace stavby'!AN13</f>
        <v>Vyplň údaj</v>
      </c>
      <c r="K17" s="42"/>
      <c r="L17" s="42"/>
      <c r="M17" s="67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5"/>
      <c r="C18" s="42"/>
      <c r="D18" s="42"/>
      <c r="E18" s="33" t="str">
        <f>'Rekapitulace stavby'!E14</f>
        <v>Vyplň údaj</v>
      </c>
      <c r="F18" s="163"/>
      <c r="G18" s="163"/>
      <c r="H18" s="163"/>
      <c r="I18" s="160" t="s">
        <v>27</v>
      </c>
      <c r="J18" s="33" t="str">
        <f>'Rekapitulace stavby'!AN14</f>
        <v>Vyplň údaj</v>
      </c>
      <c r="K18" s="42"/>
      <c r="L18" s="42"/>
      <c r="M18" s="67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67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5"/>
      <c r="C20" s="42"/>
      <c r="D20" s="160" t="s">
        <v>30</v>
      </c>
      <c r="E20" s="42"/>
      <c r="F20" s="42"/>
      <c r="G20" s="42"/>
      <c r="H20" s="42"/>
      <c r="I20" s="160" t="s">
        <v>26</v>
      </c>
      <c r="J20" s="163" t="s">
        <v>793</v>
      </c>
      <c r="K20" s="42"/>
      <c r="L20" s="42"/>
      <c r="M20" s="67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5"/>
      <c r="C21" s="42"/>
      <c r="D21" s="42"/>
      <c r="E21" s="163" t="s">
        <v>794</v>
      </c>
      <c r="F21" s="42"/>
      <c r="G21" s="42"/>
      <c r="H21" s="42"/>
      <c r="I21" s="160" t="s">
        <v>27</v>
      </c>
      <c r="J21" s="163" t="s">
        <v>1</v>
      </c>
      <c r="K21" s="42"/>
      <c r="L21" s="42"/>
      <c r="M21" s="67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67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5"/>
      <c r="C23" s="42"/>
      <c r="D23" s="160" t="s">
        <v>31</v>
      </c>
      <c r="E23" s="42"/>
      <c r="F23" s="42"/>
      <c r="G23" s="42"/>
      <c r="H23" s="42"/>
      <c r="I23" s="160" t="s">
        <v>26</v>
      </c>
      <c r="J23" s="163" t="str">
        <f>IF('Rekapitulace stavby'!AN19="","",'Rekapitulace stavby'!AN19)</f>
        <v/>
      </c>
      <c r="K23" s="42"/>
      <c r="L23" s="42"/>
      <c r="M23" s="67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5"/>
      <c r="C24" s="42"/>
      <c r="D24" s="42"/>
      <c r="E24" s="163" t="str">
        <f>IF('Rekapitulace stavby'!E20="","",'Rekapitulace stavby'!E20)</f>
        <v xml:space="preserve"> </v>
      </c>
      <c r="F24" s="42"/>
      <c r="G24" s="42"/>
      <c r="H24" s="42"/>
      <c r="I24" s="160" t="s">
        <v>27</v>
      </c>
      <c r="J24" s="163" t="str">
        <f>IF('Rekapitulace stavby'!AN20="","",'Rekapitulace stavby'!AN20)</f>
        <v/>
      </c>
      <c r="K24" s="42"/>
      <c r="L24" s="42"/>
      <c r="M24" s="67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67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5"/>
      <c r="C26" s="42"/>
      <c r="D26" s="160" t="s">
        <v>32</v>
      </c>
      <c r="E26" s="42"/>
      <c r="F26" s="42"/>
      <c r="G26" s="42"/>
      <c r="H26" s="42"/>
      <c r="I26" s="42"/>
      <c r="J26" s="42"/>
      <c r="K26" s="42"/>
      <c r="L26" s="42"/>
      <c r="M26" s="67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5"/>
      <c r="M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42"/>
      <c r="B28" s="4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67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5"/>
      <c r="C29" s="42"/>
      <c r="D29" s="169"/>
      <c r="E29" s="169"/>
      <c r="F29" s="169"/>
      <c r="G29" s="169"/>
      <c r="H29" s="169"/>
      <c r="I29" s="169"/>
      <c r="J29" s="169"/>
      <c r="K29" s="169"/>
      <c r="L29" s="169"/>
      <c r="M29" s="67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14.4" customHeight="1">
      <c r="A30" s="42"/>
      <c r="B30" s="45"/>
      <c r="C30" s="42"/>
      <c r="D30" s="163" t="s">
        <v>116</v>
      </c>
      <c r="E30" s="42"/>
      <c r="F30" s="42"/>
      <c r="G30" s="42"/>
      <c r="H30" s="42"/>
      <c r="I30" s="42"/>
      <c r="J30" s="42"/>
      <c r="K30" s="170">
        <f>K96</f>
        <v>0</v>
      </c>
      <c r="L30" s="42"/>
      <c r="M30" s="67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>
      <c r="A31" s="42"/>
      <c r="B31" s="45"/>
      <c r="C31" s="42"/>
      <c r="D31" s="42"/>
      <c r="E31" s="160" t="s">
        <v>34</v>
      </c>
      <c r="F31" s="42"/>
      <c r="G31" s="42"/>
      <c r="H31" s="42"/>
      <c r="I31" s="42"/>
      <c r="J31" s="42"/>
      <c r="K31" s="171">
        <f>I96</f>
        <v>0</v>
      </c>
      <c r="L31" s="42"/>
      <c r="M31" s="67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>
      <c r="A32" s="42"/>
      <c r="B32" s="45"/>
      <c r="C32" s="42"/>
      <c r="D32" s="42"/>
      <c r="E32" s="160" t="s">
        <v>35</v>
      </c>
      <c r="F32" s="42"/>
      <c r="G32" s="42"/>
      <c r="H32" s="42"/>
      <c r="I32" s="42"/>
      <c r="J32" s="42"/>
      <c r="K32" s="171">
        <f>J96</f>
        <v>0</v>
      </c>
      <c r="L32" s="42"/>
      <c r="M32" s="67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5"/>
      <c r="C33" s="42"/>
      <c r="D33" s="172" t="s">
        <v>107</v>
      </c>
      <c r="E33" s="42"/>
      <c r="F33" s="42"/>
      <c r="G33" s="42"/>
      <c r="H33" s="42"/>
      <c r="I33" s="42"/>
      <c r="J33" s="42"/>
      <c r="K33" s="170">
        <f>K101</f>
        <v>0</v>
      </c>
      <c r="L33" s="42"/>
      <c r="M33" s="67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25.44" customHeight="1">
      <c r="A34" s="42"/>
      <c r="B34" s="45"/>
      <c r="C34" s="42"/>
      <c r="D34" s="173" t="s">
        <v>37</v>
      </c>
      <c r="E34" s="42"/>
      <c r="F34" s="42"/>
      <c r="G34" s="42"/>
      <c r="H34" s="42"/>
      <c r="I34" s="42"/>
      <c r="J34" s="42"/>
      <c r="K34" s="174">
        <f>ROUND(K30 + K33, 2)</f>
        <v>0</v>
      </c>
      <c r="L34" s="42"/>
      <c r="M34" s="67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6.96" customHeight="1">
      <c r="A35" s="42"/>
      <c r="B35" s="45"/>
      <c r="C35" s="42"/>
      <c r="D35" s="169"/>
      <c r="E35" s="169"/>
      <c r="F35" s="169"/>
      <c r="G35" s="169"/>
      <c r="H35" s="169"/>
      <c r="I35" s="169"/>
      <c r="J35" s="169"/>
      <c r="K35" s="169"/>
      <c r="L35" s="169"/>
      <c r="M35" s="67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5"/>
      <c r="C36" s="42"/>
      <c r="D36" s="42"/>
      <c r="E36" s="42"/>
      <c r="F36" s="175" t="s">
        <v>39</v>
      </c>
      <c r="G36" s="42"/>
      <c r="H36" s="42"/>
      <c r="I36" s="175" t="s">
        <v>38</v>
      </c>
      <c r="J36" s="42"/>
      <c r="K36" s="175" t="s">
        <v>40</v>
      </c>
      <c r="L36" s="42"/>
      <c r="M36" s="67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="2" customFormat="1" ht="14.4" customHeight="1">
      <c r="A37" s="42"/>
      <c r="B37" s="45"/>
      <c r="C37" s="42"/>
      <c r="D37" s="176" t="s">
        <v>41</v>
      </c>
      <c r="E37" s="160" t="s">
        <v>42</v>
      </c>
      <c r="F37" s="171">
        <f>ROUND((SUM(BE101:BE108) + SUM(BE128:BE200)),  2)</f>
        <v>0</v>
      </c>
      <c r="G37" s="42"/>
      <c r="H37" s="42"/>
      <c r="I37" s="177">
        <v>0.20999999999999999</v>
      </c>
      <c r="J37" s="42"/>
      <c r="K37" s="171">
        <f>ROUND(((SUM(BE101:BE108) + SUM(BE128:BE200))*I37),  2)</f>
        <v>0</v>
      </c>
      <c r="L37" s="42"/>
      <c r="M37" s="67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14.4" customHeight="1">
      <c r="A38" s="42"/>
      <c r="B38" s="45"/>
      <c r="C38" s="42"/>
      <c r="D38" s="42"/>
      <c r="E38" s="160" t="s">
        <v>43</v>
      </c>
      <c r="F38" s="171">
        <f>ROUND((SUM(BF101:BF108) + SUM(BF128:BF200)),  2)</f>
        <v>0</v>
      </c>
      <c r="G38" s="42"/>
      <c r="H38" s="42"/>
      <c r="I38" s="177">
        <v>0.14999999999999999</v>
      </c>
      <c r="J38" s="42"/>
      <c r="K38" s="171">
        <f>ROUND(((SUM(BF101:BF108) + SUM(BF128:BF200))*I38),  2)</f>
        <v>0</v>
      </c>
      <c r="L38" s="42"/>
      <c r="M38" s="67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5"/>
      <c r="C39" s="42"/>
      <c r="D39" s="42"/>
      <c r="E39" s="160" t="s">
        <v>44</v>
      </c>
      <c r="F39" s="171">
        <f>ROUND((SUM(BG101:BG108) + SUM(BG128:BG200)),  2)</f>
        <v>0</v>
      </c>
      <c r="G39" s="42"/>
      <c r="H39" s="42"/>
      <c r="I39" s="177">
        <v>0.20999999999999999</v>
      </c>
      <c r="J39" s="42"/>
      <c r="K39" s="171">
        <f>0</f>
        <v>0</v>
      </c>
      <c r="L39" s="42"/>
      <c r="M39" s="67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hidden="1" s="2" customFormat="1" ht="14.4" customHeight="1">
      <c r="A40" s="42"/>
      <c r="B40" s="45"/>
      <c r="C40" s="42"/>
      <c r="D40" s="42"/>
      <c r="E40" s="160" t="s">
        <v>45</v>
      </c>
      <c r="F40" s="171">
        <f>ROUND((SUM(BH101:BH108) + SUM(BH128:BH200)),  2)</f>
        <v>0</v>
      </c>
      <c r="G40" s="42"/>
      <c r="H40" s="42"/>
      <c r="I40" s="177">
        <v>0.14999999999999999</v>
      </c>
      <c r="J40" s="42"/>
      <c r="K40" s="171">
        <f>0</f>
        <v>0</v>
      </c>
      <c r="L40" s="42"/>
      <c r="M40" s="67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hidden="1" s="2" customFormat="1" ht="14.4" customHeight="1">
      <c r="A41" s="42"/>
      <c r="B41" s="45"/>
      <c r="C41" s="42"/>
      <c r="D41" s="42"/>
      <c r="E41" s="160" t="s">
        <v>46</v>
      </c>
      <c r="F41" s="171">
        <f>ROUND((SUM(BI101:BI108) + SUM(BI128:BI200)),  2)</f>
        <v>0</v>
      </c>
      <c r="G41" s="42"/>
      <c r="H41" s="42"/>
      <c r="I41" s="177">
        <v>0</v>
      </c>
      <c r="J41" s="42"/>
      <c r="K41" s="171">
        <f>0</f>
        <v>0</v>
      </c>
      <c r="L41" s="42"/>
      <c r="M41" s="67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6.96" customHeight="1">
      <c r="A42" s="42"/>
      <c r="B42" s="4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67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="2" customFormat="1" ht="25.44" customHeight="1">
      <c r="A43" s="42"/>
      <c r="B43" s="45"/>
      <c r="C43" s="178"/>
      <c r="D43" s="179" t="s">
        <v>47</v>
      </c>
      <c r="E43" s="180"/>
      <c r="F43" s="180"/>
      <c r="G43" s="181" t="s">
        <v>48</v>
      </c>
      <c r="H43" s="182" t="s">
        <v>49</v>
      </c>
      <c r="I43" s="180"/>
      <c r="J43" s="180"/>
      <c r="K43" s="183">
        <f>SUM(K34:K41)</f>
        <v>0</v>
      </c>
      <c r="L43" s="184"/>
      <c r="M43" s="67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="2" customFormat="1" ht="14.4" customHeight="1">
      <c r="A44" s="42"/>
      <c r="B44" s="4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67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7"/>
      <c r="D50" s="185" t="s">
        <v>50</v>
      </c>
      <c r="E50" s="186"/>
      <c r="F50" s="186"/>
      <c r="G50" s="185" t="s">
        <v>51</v>
      </c>
      <c r="H50" s="186"/>
      <c r="I50" s="186"/>
      <c r="J50" s="186"/>
      <c r="K50" s="186"/>
      <c r="L50" s="186"/>
      <c r="M50" s="67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42"/>
      <c r="B61" s="45"/>
      <c r="C61" s="42"/>
      <c r="D61" s="187" t="s">
        <v>52</v>
      </c>
      <c r="E61" s="188"/>
      <c r="F61" s="189" t="s">
        <v>53</v>
      </c>
      <c r="G61" s="187" t="s">
        <v>52</v>
      </c>
      <c r="H61" s="188"/>
      <c r="I61" s="188"/>
      <c r="J61" s="190" t="s">
        <v>53</v>
      </c>
      <c r="K61" s="188"/>
      <c r="L61" s="188"/>
      <c r="M61" s="67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42"/>
      <c r="B65" s="45"/>
      <c r="C65" s="42"/>
      <c r="D65" s="185" t="s">
        <v>54</v>
      </c>
      <c r="E65" s="191"/>
      <c r="F65" s="191"/>
      <c r="G65" s="185" t="s">
        <v>55</v>
      </c>
      <c r="H65" s="191"/>
      <c r="I65" s="191"/>
      <c r="J65" s="191"/>
      <c r="K65" s="191"/>
      <c r="L65" s="191"/>
      <c r="M65" s="67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42"/>
      <c r="B76" s="45"/>
      <c r="C76" s="42"/>
      <c r="D76" s="187" t="s">
        <v>52</v>
      </c>
      <c r="E76" s="188"/>
      <c r="F76" s="189" t="s">
        <v>53</v>
      </c>
      <c r="G76" s="187" t="s">
        <v>52</v>
      </c>
      <c r="H76" s="188"/>
      <c r="I76" s="188"/>
      <c r="J76" s="190" t="s">
        <v>53</v>
      </c>
      <c r="K76" s="188"/>
      <c r="L76" s="188"/>
      <c r="M76" s="67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4.4" customHeight="1">
      <c r="A77" s="42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67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81" s="2" customFormat="1" ht="6.96" customHeight="1">
      <c r="A81" s="42"/>
      <c r="B81" s="194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67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4.96" customHeight="1">
      <c r="A82" s="42"/>
      <c r="B82" s="43"/>
      <c r="C82" s="23" t="s">
        <v>117</v>
      </c>
      <c r="D82" s="44"/>
      <c r="E82" s="44"/>
      <c r="F82" s="44"/>
      <c r="G82" s="44"/>
      <c r="H82" s="44"/>
      <c r="I82" s="44"/>
      <c r="J82" s="44"/>
      <c r="K82" s="44"/>
      <c r="L82" s="44"/>
      <c r="M82" s="67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67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2" t="s">
        <v>17</v>
      </c>
      <c r="D84" s="44"/>
      <c r="E84" s="44"/>
      <c r="F84" s="44"/>
      <c r="G84" s="44"/>
      <c r="H84" s="44"/>
      <c r="I84" s="44"/>
      <c r="J84" s="44"/>
      <c r="K84" s="44"/>
      <c r="L84" s="44"/>
      <c r="M84" s="67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196" t="str">
        <f>E7</f>
        <v>PD - Rekonstrukce tramvajových nástupišť Kunčičky - Kostel</v>
      </c>
      <c r="F85" s="32"/>
      <c r="G85" s="32"/>
      <c r="H85" s="32"/>
      <c r="I85" s="44"/>
      <c r="J85" s="44"/>
      <c r="K85" s="44"/>
      <c r="L85" s="44"/>
      <c r="M85" s="67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2" t="s">
        <v>114</v>
      </c>
      <c r="D86" s="44"/>
      <c r="E86" s="44"/>
      <c r="F86" s="44"/>
      <c r="G86" s="44"/>
      <c r="H86" s="44"/>
      <c r="I86" s="44"/>
      <c r="J86" s="44"/>
      <c r="K86" s="44"/>
      <c r="L86" s="44"/>
      <c r="M86" s="67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80" t="str">
        <f>E9</f>
        <v>VRN - Vedlejší rozpočtové náklady</v>
      </c>
      <c r="F87" s="44"/>
      <c r="G87" s="44"/>
      <c r="H87" s="44"/>
      <c r="I87" s="44"/>
      <c r="J87" s="44"/>
      <c r="K87" s="44"/>
      <c r="L87" s="44"/>
      <c r="M87" s="67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67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2" t="s">
        <v>21</v>
      </c>
      <c r="D89" s="44"/>
      <c r="E89" s="44"/>
      <c r="F89" s="27" t="str">
        <f>F12</f>
        <v>Ostrava</v>
      </c>
      <c r="G89" s="44"/>
      <c r="H89" s="44"/>
      <c r="I89" s="32" t="s">
        <v>23</v>
      </c>
      <c r="J89" s="83" t="str">
        <f>IF(J12="","",J12)</f>
        <v>15. 4. 2024</v>
      </c>
      <c r="K89" s="44"/>
      <c r="L89" s="44"/>
      <c r="M89" s="67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67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25.65" customHeight="1">
      <c r="A91" s="42"/>
      <c r="B91" s="43"/>
      <c r="C91" s="32" t="s">
        <v>25</v>
      </c>
      <c r="D91" s="44"/>
      <c r="E91" s="44"/>
      <c r="F91" s="27" t="str">
        <f>E15</f>
        <v>Dopravní podnik Ostrava a.s.</v>
      </c>
      <c r="G91" s="44"/>
      <c r="H91" s="44"/>
      <c r="I91" s="32" t="s">
        <v>30</v>
      </c>
      <c r="J91" s="36" t="str">
        <f>E21</f>
        <v>Dopravní projektování s.r.o.</v>
      </c>
      <c r="K91" s="44"/>
      <c r="L91" s="44"/>
      <c r="M91" s="67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5.15" customHeight="1">
      <c r="A92" s="42"/>
      <c r="B92" s="43"/>
      <c r="C92" s="32" t="s">
        <v>28</v>
      </c>
      <c r="D92" s="44"/>
      <c r="E92" s="44"/>
      <c r="F92" s="27" t="str">
        <f>IF(E18="","",E18)</f>
        <v>Vyplň údaj</v>
      </c>
      <c r="G92" s="44"/>
      <c r="H92" s="44"/>
      <c r="I92" s="32" t="s">
        <v>31</v>
      </c>
      <c r="J92" s="36" t="str">
        <f>E24</f>
        <v xml:space="preserve"> </v>
      </c>
      <c r="K92" s="44"/>
      <c r="L92" s="44"/>
      <c r="M92" s="67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0.32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67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29.28" customHeight="1">
      <c r="A94" s="42"/>
      <c r="B94" s="43"/>
      <c r="C94" s="197" t="s">
        <v>118</v>
      </c>
      <c r="D94" s="154"/>
      <c r="E94" s="154"/>
      <c r="F94" s="154"/>
      <c r="G94" s="154"/>
      <c r="H94" s="154"/>
      <c r="I94" s="198" t="s">
        <v>119</v>
      </c>
      <c r="J94" s="198" t="s">
        <v>120</v>
      </c>
      <c r="K94" s="198" t="s">
        <v>121</v>
      </c>
      <c r="L94" s="154"/>
      <c r="M94" s="67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0.32" customHeight="1">
      <c r="A95" s="42"/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67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22.8" customHeight="1">
      <c r="A96" s="42"/>
      <c r="B96" s="43"/>
      <c r="C96" s="199" t="s">
        <v>122</v>
      </c>
      <c r="D96" s="44"/>
      <c r="E96" s="44"/>
      <c r="F96" s="44"/>
      <c r="G96" s="44"/>
      <c r="H96" s="44"/>
      <c r="I96" s="114">
        <f>Q128</f>
        <v>0</v>
      </c>
      <c r="J96" s="114">
        <f>R128</f>
        <v>0</v>
      </c>
      <c r="K96" s="114">
        <f>K128</f>
        <v>0</v>
      </c>
      <c r="L96" s="44"/>
      <c r="M96" s="67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U96" s="17" t="s">
        <v>123</v>
      </c>
    </row>
    <row r="97" s="9" customFormat="1" ht="24.96" customHeight="1">
      <c r="A97" s="9"/>
      <c r="B97" s="200"/>
      <c r="C97" s="201"/>
      <c r="D97" s="202" t="s">
        <v>790</v>
      </c>
      <c r="E97" s="203"/>
      <c r="F97" s="203"/>
      <c r="G97" s="203"/>
      <c r="H97" s="203"/>
      <c r="I97" s="204">
        <f>Q129</f>
        <v>0</v>
      </c>
      <c r="J97" s="204">
        <f>R129</f>
        <v>0</v>
      </c>
      <c r="K97" s="204">
        <f>K129</f>
        <v>0</v>
      </c>
      <c r="L97" s="201"/>
      <c r="M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207"/>
      <c r="D98" s="208" t="s">
        <v>795</v>
      </c>
      <c r="E98" s="209"/>
      <c r="F98" s="209"/>
      <c r="G98" s="209"/>
      <c r="H98" s="209"/>
      <c r="I98" s="210">
        <f>Q130</f>
        <v>0</v>
      </c>
      <c r="J98" s="210">
        <f>R130</f>
        <v>0</v>
      </c>
      <c r="K98" s="210">
        <f>K130</f>
        <v>0</v>
      </c>
      <c r="L98" s="207"/>
      <c r="M98" s="21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42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67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="2" customFormat="1" ht="6.96" customHeight="1">
      <c r="A100" s="42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67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="2" customFormat="1" ht="29.28" customHeight="1">
      <c r="A101" s="42"/>
      <c r="B101" s="43"/>
      <c r="C101" s="199" t="s">
        <v>127</v>
      </c>
      <c r="D101" s="44"/>
      <c r="E101" s="44"/>
      <c r="F101" s="44"/>
      <c r="G101" s="44"/>
      <c r="H101" s="44"/>
      <c r="I101" s="44"/>
      <c r="J101" s="44"/>
      <c r="K101" s="212">
        <f>ROUND(K102 + K103 + K104 + K105 + K106 + K107,2)</f>
        <v>0</v>
      </c>
      <c r="L101" s="44"/>
      <c r="M101" s="67"/>
      <c r="O101" s="213" t="s">
        <v>41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="2" customFormat="1" ht="18" customHeight="1">
      <c r="A102" s="42"/>
      <c r="B102" s="43"/>
      <c r="C102" s="44"/>
      <c r="D102" s="149" t="s">
        <v>128</v>
      </c>
      <c r="E102" s="142"/>
      <c r="F102" s="142"/>
      <c r="G102" s="44"/>
      <c r="H102" s="44"/>
      <c r="I102" s="44"/>
      <c r="J102" s="44"/>
      <c r="K102" s="143">
        <v>0</v>
      </c>
      <c r="L102" s="44"/>
      <c r="M102" s="214"/>
      <c r="N102" s="215"/>
      <c r="O102" s="216" t="s">
        <v>42</v>
      </c>
      <c r="P102" s="215"/>
      <c r="Q102" s="215"/>
      <c r="R102" s="215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8" t="s">
        <v>96</v>
      </c>
      <c r="AZ102" s="215"/>
      <c r="BA102" s="215"/>
      <c r="BB102" s="215"/>
      <c r="BC102" s="215"/>
      <c r="BD102" s="215"/>
      <c r="BE102" s="219">
        <f>IF(O102="základní",K102,0)</f>
        <v>0</v>
      </c>
      <c r="BF102" s="219">
        <f>IF(O102="snížená",K102,0)</f>
        <v>0</v>
      </c>
      <c r="BG102" s="219">
        <f>IF(O102="zákl. přenesená",K102,0)</f>
        <v>0</v>
      </c>
      <c r="BH102" s="219">
        <f>IF(O102="sníž. přenesená",K102,0)</f>
        <v>0</v>
      </c>
      <c r="BI102" s="219">
        <f>IF(O102="nulová",K102,0)</f>
        <v>0</v>
      </c>
      <c r="BJ102" s="218" t="s">
        <v>87</v>
      </c>
      <c r="BK102" s="215"/>
      <c r="BL102" s="215"/>
      <c r="BM102" s="215"/>
    </row>
    <row r="103" s="2" customFormat="1" ht="18" customHeight="1">
      <c r="A103" s="42"/>
      <c r="B103" s="43"/>
      <c r="C103" s="44"/>
      <c r="D103" s="149" t="s">
        <v>796</v>
      </c>
      <c r="E103" s="142"/>
      <c r="F103" s="142"/>
      <c r="G103" s="44"/>
      <c r="H103" s="44"/>
      <c r="I103" s="44"/>
      <c r="J103" s="44"/>
      <c r="K103" s="143">
        <v>0</v>
      </c>
      <c r="L103" s="44"/>
      <c r="M103" s="214"/>
      <c r="N103" s="215"/>
      <c r="O103" s="216" t="s">
        <v>42</v>
      </c>
      <c r="P103" s="215"/>
      <c r="Q103" s="215"/>
      <c r="R103" s="215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8" t="s">
        <v>96</v>
      </c>
      <c r="AZ103" s="215"/>
      <c r="BA103" s="215"/>
      <c r="BB103" s="215"/>
      <c r="BC103" s="215"/>
      <c r="BD103" s="215"/>
      <c r="BE103" s="219">
        <f>IF(O103="základní",K103,0)</f>
        <v>0</v>
      </c>
      <c r="BF103" s="219">
        <f>IF(O103="snížená",K103,0)</f>
        <v>0</v>
      </c>
      <c r="BG103" s="219">
        <f>IF(O103="zákl. přenesená",K103,0)</f>
        <v>0</v>
      </c>
      <c r="BH103" s="219">
        <f>IF(O103="sníž. přenesená",K103,0)</f>
        <v>0</v>
      </c>
      <c r="BI103" s="219">
        <f>IF(O103="nulová",K103,0)</f>
        <v>0</v>
      </c>
      <c r="BJ103" s="218" t="s">
        <v>87</v>
      </c>
      <c r="BK103" s="215"/>
      <c r="BL103" s="215"/>
      <c r="BM103" s="215"/>
    </row>
    <row r="104" s="2" customFormat="1" ht="18" customHeight="1">
      <c r="A104" s="42"/>
      <c r="B104" s="43"/>
      <c r="C104" s="44"/>
      <c r="D104" s="149" t="s">
        <v>130</v>
      </c>
      <c r="E104" s="142"/>
      <c r="F104" s="142"/>
      <c r="G104" s="44"/>
      <c r="H104" s="44"/>
      <c r="I104" s="44"/>
      <c r="J104" s="44"/>
      <c r="K104" s="143">
        <v>0</v>
      </c>
      <c r="L104" s="44"/>
      <c r="M104" s="214"/>
      <c r="N104" s="215"/>
      <c r="O104" s="216" t="s">
        <v>42</v>
      </c>
      <c r="P104" s="215"/>
      <c r="Q104" s="215"/>
      <c r="R104" s="215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8" t="s">
        <v>96</v>
      </c>
      <c r="AZ104" s="215"/>
      <c r="BA104" s="215"/>
      <c r="BB104" s="215"/>
      <c r="BC104" s="215"/>
      <c r="BD104" s="215"/>
      <c r="BE104" s="219">
        <f>IF(O104="základní",K104,0)</f>
        <v>0</v>
      </c>
      <c r="BF104" s="219">
        <f>IF(O104="snížená",K104,0)</f>
        <v>0</v>
      </c>
      <c r="BG104" s="219">
        <f>IF(O104="zákl. přenesená",K104,0)</f>
        <v>0</v>
      </c>
      <c r="BH104" s="219">
        <f>IF(O104="sníž. přenesená",K104,0)</f>
        <v>0</v>
      </c>
      <c r="BI104" s="219">
        <f>IF(O104="nulová",K104,0)</f>
        <v>0</v>
      </c>
      <c r="BJ104" s="218" t="s">
        <v>87</v>
      </c>
      <c r="BK104" s="215"/>
      <c r="BL104" s="215"/>
      <c r="BM104" s="215"/>
    </row>
    <row r="105" s="2" customFormat="1" ht="18" customHeight="1">
      <c r="A105" s="42"/>
      <c r="B105" s="43"/>
      <c r="C105" s="44"/>
      <c r="D105" s="149" t="s">
        <v>131</v>
      </c>
      <c r="E105" s="142"/>
      <c r="F105" s="142"/>
      <c r="G105" s="44"/>
      <c r="H105" s="44"/>
      <c r="I105" s="44"/>
      <c r="J105" s="44"/>
      <c r="K105" s="143">
        <v>0</v>
      </c>
      <c r="L105" s="44"/>
      <c r="M105" s="214"/>
      <c r="N105" s="215"/>
      <c r="O105" s="216" t="s">
        <v>42</v>
      </c>
      <c r="P105" s="215"/>
      <c r="Q105" s="215"/>
      <c r="R105" s="215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8" t="s">
        <v>96</v>
      </c>
      <c r="AZ105" s="215"/>
      <c r="BA105" s="215"/>
      <c r="BB105" s="215"/>
      <c r="BC105" s="215"/>
      <c r="BD105" s="215"/>
      <c r="BE105" s="219">
        <f>IF(O105="základní",K105,0)</f>
        <v>0</v>
      </c>
      <c r="BF105" s="219">
        <f>IF(O105="snížená",K105,0)</f>
        <v>0</v>
      </c>
      <c r="BG105" s="219">
        <f>IF(O105="zákl. přenesená",K105,0)</f>
        <v>0</v>
      </c>
      <c r="BH105" s="219">
        <f>IF(O105="sníž. přenesená",K105,0)</f>
        <v>0</v>
      </c>
      <c r="BI105" s="219">
        <f>IF(O105="nulová",K105,0)</f>
        <v>0</v>
      </c>
      <c r="BJ105" s="218" t="s">
        <v>87</v>
      </c>
      <c r="BK105" s="215"/>
      <c r="BL105" s="215"/>
      <c r="BM105" s="215"/>
    </row>
    <row r="106" s="2" customFormat="1" ht="18" customHeight="1">
      <c r="A106" s="42"/>
      <c r="B106" s="43"/>
      <c r="C106" s="44"/>
      <c r="D106" s="149" t="s">
        <v>797</v>
      </c>
      <c r="E106" s="142"/>
      <c r="F106" s="142"/>
      <c r="G106" s="44"/>
      <c r="H106" s="44"/>
      <c r="I106" s="44"/>
      <c r="J106" s="44"/>
      <c r="K106" s="143">
        <v>0</v>
      </c>
      <c r="L106" s="44"/>
      <c r="M106" s="214"/>
      <c r="N106" s="215"/>
      <c r="O106" s="216" t="s">
        <v>42</v>
      </c>
      <c r="P106" s="215"/>
      <c r="Q106" s="215"/>
      <c r="R106" s="215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8" t="s">
        <v>96</v>
      </c>
      <c r="AZ106" s="215"/>
      <c r="BA106" s="215"/>
      <c r="BB106" s="215"/>
      <c r="BC106" s="215"/>
      <c r="BD106" s="215"/>
      <c r="BE106" s="219">
        <f>IF(O106="základní",K106,0)</f>
        <v>0</v>
      </c>
      <c r="BF106" s="219">
        <f>IF(O106="snížená",K106,0)</f>
        <v>0</v>
      </c>
      <c r="BG106" s="219">
        <f>IF(O106="zákl. přenesená",K106,0)</f>
        <v>0</v>
      </c>
      <c r="BH106" s="219">
        <f>IF(O106="sníž. přenesená",K106,0)</f>
        <v>0</v>
      </c>
      <c r="BI106" s="219">
        <f>IF(O106="nulová",K106,0)</f>
        <v>0</v>
      </c>
      <c r="BJ106" s="218" t="s">
        <v>87</v>
      </c>
      <c r="BK106" s="215"/>
      <c r="BL106" s="215"/>
      <c r="BM106" s="215"/>
    </row>
    <row r="107" s="2" customFormat="1" ht="18" customHeight="1">
      <c r="A107" s="42"/>
      <c r="B107" s="43"/>
      <c r="C107" s="44"/>
      <c r="D107" s="142" t="s">
        <v>133</v>
      </c>
      <c r="E107" s="44"/>
      <c r="F107" s="44"/>
      <c r="G107" s="44"/>
      <c r="H107" s="44"/>
      <c r="I107" s="44"/>
      <c r="J107" s="44"/>
      <c r="K107" s="143">
        <f>ROUND(K30*T107,2)</f>
        <v>0</v>
      </c>
      <c r="L107" s="44"/>
      <c r="M107" s="214"/>
      <c r="N107" s="215"/>
      <c r="O107" s="216" t="s">
        <v>42</v>
      </c>
      <c r="P107" s="215"/>
      <c r="Q107" s="215"/>
      <c r="R107" s="215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8" t="s">
        <v>134</v>
      </c>
      <c r="AZ107" s="215"/>
      <c r="BA107" s="215"/>
      <c r="BB107" s="215"/>
      <c r="BC107" s="215"/>
      <c r="BD107" s="215"/>
      <c r="BE107" s="219">
        <f>IF(O107="základní",K107,0)</f>
        <v>0</v>
      </c>
      <c r="BF107" s="219">
        <f>IF(O107="snížená",K107,0)</f>
        <v>0</v>
      </c>
      <c r="BG107" s="219">
        <f>IF(O107="zákl. přenesená",K107,0)</f>
        <v>0</v>
      </c>
      <c r="BH107" s="219">
        <f>IF(O107="sníž. přenesená",K107,0)</f>
        <v>0</v>
      </c>
      <c r="BI107" s="219">
        <f>IF(O107="nulová",K107,0)</f>
        <v>0</v>
      </c>
      <c r="BJ107" s="218" t="s">
        <v>87</v>
      </c>
      <c r="BK107" s="215"/>
      <c r="BL107" s="215"/>
      <c r="BM107" s="215"/>
    </row>
    <row r="108" s="2" customFormat="1">
      <c r="A108" s="42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67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="2" customFormat="1" ht="29.28" customHeight="1">
      <c r="A109" s="42"/>
      <c r="B109" s="43"/>
      <c r="C109" s="153" t="s">
        <v>112</v>
      </c>
      <c r="D109" s="154"/>
      <c r="E109" s="154"/>
      <c r="F109" s="154"/>
      <c r="G109" s="154"/>
      <c r="H109" s="154"/>
      <c r="I109" s="154"/>
      <c r="J109" s="154"/>
      <c r="K109" s="155">
        <f>ROUND(K96+K101,2)</f>
        <v>0</v>
      </c>
      <c r="L109" s="154"/>
      <c r="M109" s="67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="2" customFormat="1" ht="6.96" customHeight="1">
      <c r="A110" s="42"/>
      <c r="B110" s="70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67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4" s="2" customFormat="1" ht="6.96" customHeight="1">
      <c r="A114" s="42"/>
      <c r="B114" s="72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67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="2" customFormat="1" ht="24.96" customHeight="1">
      <c r="A115" s="42"/>
      <c r="B115" s="43"/>
      <c r="C115" s="23" t="s">
        <v>135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67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="2" customFormat="1" ht="6.96" customHeight="1">
      <c r="A116" s="42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67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="2" customFormat="1" ht="12" customHeight="1">
      <c r="A117" s="42"/>
      <c r="B117" s="43"/>
      <c r="C117" s="32" t="s">
        <v>17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67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="2" customFormat="1" ht="16.5" customHeight="1">
      <c r="A118" s="42"/>
      <c r="B118" s="43"/>
      <c r="C118" s="44"/>
      <c r="D118" s="44"/>
      <c r="E118" s="196" t="str">
        <f>E7</f>
        <v>PD - Rekonstrukce tramvajových nástupišť Kunčičky - Kostel</v>
      </c>
      <c r="F118" s="32"/>
      <c r="G118" s="32"/>
      <c r="H118" s="32"/>
      <c r="I118" s="44"/>
      <c r="J118" s="44"/>
      <c r="K118" s="44"/>
      <c r="L118" s="44"/>
      <c r="M118" s="67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="2" customFormat="1" ht="12" customHeight="1">
      <c r="A119" s="42"/>
      <c r="B119" s="43"/>
      <c r="C119" s="32" t="s">
        <v>114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67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="2" customFormat="1" ht="16.5" customHeight="1">
      <c r="A120" s="42"/>
      <c r="B120" s="43"/>
      <c r="C120" s="44"/>
      <c r="D120" s="44"/>
      <c r="E120" s="80" t="str">
        <f>E9</f>
        <v>VRN - Vedlejší rozpočtové náklady</v>
      </c>
      <c r="F120" s="44"/>
      <c r="G120" s="44"/>
      <c r="H120" s="44"/>
      <c r="I120" s="44"/>
      <c r="J120" s="44"/>
      <c r="K120" s="44"/>
      <c r="L120" s="44"/>
      <c r="M120" s="67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="2" customFormat="1" ht="6.96" customHeight="1">
      <c r="A121" s="42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67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="2" customFormat="1" ht="12" customHeight="1">
      <c r="A122" s="42"/>
      <c r="B122" s="43"/>
      <c r="C122" s="32" t="s">
        <v>21</v>
      </c>
      <c r="D122" s="44"/>
      <c r="E122" s="44"/>
      <c r="F122" s="27" t="str">
        <f>F12</f>
        <v>Ostrava</v>
      </c>
      <c r="G122" s="44"/>
      <c r="H122" s="44"/>
      <c r="I122" s="32" t="s">
        <v>23</v>
      </c>
      <c r="J122" s="83" t="str">
        <f>IF(J12="","",J12)</f>
        <v>15. 4. 2024</v>
      </c>
      <c r="K122" s="44"/>
      <c r="L122" s="44"/>
      <c r="M122" s="67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="2" customFormat="1" ht="6.96" customHeight="1">
      <c r="A123" s="42"/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67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="2" customFormat="1" ht="25.65" customHeight="1">
      <c r="A124" s="42"/>
      <c r="B124" s="43"/>
      <c r="C124" s="32" t="s">
        <v>25</v>
      </c>
      <c r="D124" s="44"/>
      <c r="E124" s="44"/>
      <c r="F124" s="27" t="str">
        <f>E15</f>
        <v>Dopravní podnik Ostrava a.s.</v>
      </c>
      <c r="G124" s="44"/>
      <c r="H124" s="44"/>
      <c r="I124" s="32" t="s">
        <v>30</v>
      </c>
      <c r="J124" s="36" t="str">
        <f>E21</f>
        <v>Dopravní projektování s.r.o.</v>
      </c>
      <c r="K124" s="44"/>
      <c r="L124" s="44"/>
      <c r="M124" s="67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="2" customFormat="1" ht="15.15" customHeight="1">
      <c r="A125" s="42"/>
      <c r="B125" s="43"/>
      <c r="C125" s="32" t="s">
        <v>28</v>
      </c>
      <c r="D125" s="44"/>
      <c r="E125" s="44"/>
      <c r="F125" s="27" t="str">
        <f>IF(E18="","",E18)</f>
        <v>Vyplň údaj</v>
      </c>
      <c r="G125" s="44"/>
      <c r="H125" s="44"/>
      <c r="I125" s="32" t="s">
        <v>31</v>
      </c>
      <c r="J125" s="36" t="str">
        <f>E24</f>
        <v xml:space="preserve"> </v>
      </c>
      <c r="K125" s="44"/>
      <c r="L125" s="44"/>
      <c r="M125" s="67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="2" customFormat="1" ht="10.32" customHeight="1">
      <c r="A126" s="42"/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67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="11" customFormat="1" ht="29.28" customHeight="1">
      <c r="A127" s="220"/>
      <c r="B127" s="221"/>
      <c r="C127" s="222" t="s">
        <v>136</v>
      </c>
      <c r="D127" s="223" t="s">
        <v>62</v>
      </c>
      <c r="E127" s="223" t="s">
        <v>58</v>
      </c>
      <c r="F127" s="223" t="s">
        <v>59</v>
      </c>
      <c r="G127" s="223" t="s">
        <v>137</v>
      </c>
      <c r="H127" s="223" t="s">
        <v>138</v>
      </c>
      <c r="I127" s="223" t="s">
        <v>139</v>
      </c>
      <c r="J127" s="223" t="s">
        <v>140</v>
      </c>
      <c r="K127" s="223" t="s">
        <v>121</v>
      </c>
      <c r="L127" s="224" t="s">
        <v>141</v>
      </c>
      <c r="M127" s="225"/>
      <c r="N127" s="104" t="s">
        <v>1</v>
      </c>
      <c r="O127" s="105" t="s">
        <v>41</v>
      </c>
      <c r="P127" s="105" t="s">
        <v>142</v>
      </c>
      <c r="Q127" s="105" t="s">
        <v>143</v>
      </c>
      <c r="R127" s="105" t="s">
        <v>144</v>
      </c>
      <c r="S127" s="105" t="s">
        <v>145</v>
      </c>
      <c r="T127" s="105" t="s">
        <v>146</v>
      </c>
      <c r="U127" s="105" t="s">
        <v>147</v>
      </c>
      <c r="V127" s="105" t="s">
        <v>148</v>
      </c>
      <c r="W127" s="105" t="s">
        <v>149</v>
      </c>
      <c r="X127" s="106" t="s">
        <v>150</v>
      </c>
      <c r="Y127" s="220"/>
      <c r="Z127" s="220"/>
      <c r="AA127" s="220"/>
      <c r="AB127" s="220"/>
      <c r="AC127" s="220"/>
      <c r="AD127" s="220"/>
      <c r="AE127" s="220"/>
    </row>
    <row r="128" s="2" customFormat="1" ht="22.8" customHeight="1">
      <c r="A128" s="42"/>
      <c r="B128" s="43"/>
      <c r="C128" s="111" t="s">
        <v>151</v>
      </c>
      <c r="D128" s="44"/>
      <c r="E128" s="44"/>
      <c r="F128" s="44"/>
      <c r="G128" s="44"/>
      <c r="H128" s="44"/>
      <c r="I128" s="44"/>
      <c r="J128" s="44"/>
      <c r="K128" s="226">
        <f>BK128</f>
        <v>0</v>
      </c>
      <c r="L128" s="44"/>
      <c r="M128" s="45"/>
      <c r="N128" s="107"/>
      <c r="O128" s="227"/>
      <c r="P128" s="108"/>
      <c r="Q128" s="228">
        <f>Q129</f>
        <v>0</v>
      </c>
      <c r="R128" s="228">
        <f>R129</f>
        <v>0</v>
      </c>
      <c r="S128" s="108"/>
      <c r="T128" s="229">
        <f>T129</f>
        <v>0</v>
      </c>
      <c r="U128" s="108"/>
      <c r="V128" s="229">
        <f>V129</f>
        <v>0.0099000000000000008</v>
      </c>
      <c r="W128" s="108"/>
      <c r="X128" s="230">
        <f>X129</f>
        <v>0</v>
      </c>
      <c r="Y128" s="42"/>
      <c r="Z128" s="42"/>
      <c r="AA128" s="42"/>
      <c r="AB128" s="42"/>
      <c r="AC128" s="42"/>
      <c r="AD128" s="42"/>
      <c r="AE128" s="42"/>
      <c r="AT128" s="17" t="s">
        <v>78</v>
      </c>
      <c r="AU128" s="17" t="s">
        <v>123</v>
      </c>
      <c r="BK128" s="231">
        <f>BK129</f>
        <v>0</v>
      </c>
    </row>
    <row r="129" s="12" customFormat="1" ht="25.92" customHeight="1">
      <c r="A129" s="12"/>
      <c r="B129" s="232"/>
      <c r="C129" s="233"/>
      <c r="D129" s="234" t="s">
        <v>78</v>
      </c>
      <c r="E129" s="235" t="s">
        <v>96</v>
      </c>
      <c r="F129" s="235" t="s">
        <v>97</v>
      </c>
      <c r="G129" s="233"/>
      <c r="H129" s="233"/>
      <c r="I129" s="236"/>
      <c r="J129" s="236"/>
      <c r="K129" s="237">
        <f>BK129</f>
        <v>0</v>
      </c>
      <c r="L129" s="233"/>
      <c r="M129" s="238"/>
      <c r="N129" s="239"/>
      <c r="O129" s="240"/>
      <c r="P129" s="240"/>
      <c r="Q129" s="241">
        <f>Q130</f>
        <v>0</v>
      </c>
      <c r="R129" s="241">
        <f>R130</f>
        <v>0</v>
      </c>
      <c r="S129" s="240"/>
      <c r="T129" s="242">
        <f>T130</f>
        <v>0</v>
      </c>
      <c r="U129" s="240"/>
      <c r="V129" s="242">
        <f>V130</f>
        <v>0.0099000000000000008</v>
      </c>
      <c r="W129" s="240"/>
      <c r="X129" s="243">
        <f>X130</f>
        <v>0</v>
      </c>
      <c r="Y129" s="12"/>
      <c r="Z129" s="12"/>
      <c r="AA129" s="12"/>
      <c r="AB129" s="12"/>
      <c r="AC129" s="12"/>
      <c r="AD129" s="12"/>
      <c r="AE129" s="12"/>
      <c r="AR129" s="244" t="s">
        <v>220</v>
      </c>
      <c r="AT129" s="245" t="s">
        <v>78</v>
      </c>
      <c r="AU129" s="245" t="s">
        <v>79</v>
      </c>
      <c r="AY129" s="244" t="s">
        <v>154</v>
      </c>
      <c r="BK129" s="246">
        <f>BK130</f>
        <v>0</v>
      </c>
    </row>
    <row r="130" s="12" customFormat="1" ht="22.8" customHeight="1">
      <c r="A130" s="12"/>
      <c r="B130" s="232"/>
      <c r="C130" s="233"/>
      <c r="D130" s="234" t="s">
        <v>78</v>
      </c>
      <c r="E130" s="247" t="s">
        <v>798</v>
      </c>
      <c r="F130" s="247" t="s">
        <v>799</v>
      </c>
      <c r="G130" s="233"/>
      <c r="H130" s="233"/>
      <c r="I130" s="236"/>
      <c r="J130" s="236"/>
      <c r="K130" s="248">
        <f>BK130</f>
        <v>0</v>
      </c>
      <c r="L130" s="233"/>
      <c r="M130" s="238"/>
      <c r="N130" s="239"/>
      <c r="O130" s="240"/>
      <c r="P130" s="240"/>
      <c r="Q130" s="241">
        <f>SUM(Q131:Q200)</f>
        <v>0</v>
      </c>
      <c r="R130" s="241">
        <f>SUM(R131:R200)</f>
        <v>0</v>
      </c>
      <c r="S130" s="240"/>
      <c r="T130" s="242">
        <f>SUM(T131:T200)</f>
        <v>0</v>
      </c>
      <c r="U130" s="240"/>
      <c r="V130" s="242">
        <f>SUM(V131:V200)</f>
        <v>0.0099000000000000008</v>
      </c>
      <c r="W130" s="240"/>
      <c r="X130" s="243">
        <f>SUM(X131:X200)</f>
        <v>0</v>
      </c>
      <c r="Y130" s="12"/>
      <c r="Z130" s="12"/>
      <c r="AA130" s="12"/>
      <c r="AB130" s="12"/>
      <c r="AC130" s="12"/>
      <c r="AD130" s="12"/>
      <c r="AE130" s="12"/>
      <c r="AR130" s="244" t="s">
        <v>220</v>
      </c>
      <c r="AT130" s="245" t="s">
        <v>78</v>
      </c>
      <c r="AU130" s="245" t="s">
        <v>87</v>
      </c>
      <c r="AY130" s="244" t="s">
        <v>154</v>
      </c>
      <c r="BK130" s="246">
        <f>SUM(BK131:BK200)</f>
        <v>0</v>
      </c>
    </row>
    <row r="131" s="2" customFormat="1" ht="78" customHeight="1">
      <c r="A131" s="42"/>
      <c r="B131" s="43"/>
      <c r="C131" s="249" t="s">
        <v>87</v>
      </c>
      <c r="D131" s="249" t="s">
        <v>157</v>
      </c>
      <c r="E131" s="250" t="s">
        <v>800</v>
      </c>
      <c r="F131" s="251" t="s">
        <v>801</v>
      </c>
      <c r="G131" s="252" t="s">
        <v>739</v>
      </c>
      <c r="H131" s="253">
        <v>1</v>
      </c>
      <c r="I131" s="254"/>
      <c r="J131" s="254"/>
      <c r="K131" s="255">
        <f>ROUND(P131*H131,2)</f>
        <v>0</v>
      </c>
      <c r="L131" s="251" t="s">
        <v>802</v>
      </c>
      <c r="M131" s="45"/>
      <c r="N131" s="256" t="s">
        <v>1</v>
      </c>
      <c r="O131" s="257" t="s">
        <v>42</v>
      </c>
      <c r="P131" s="258">
        <f>I131+J131</f>
        <v>0</v>
      </c>
      <c r="Q131" s="258">
        <f>ROUND(I131*H131,2)</f>
        <v>0</v>
      </c>
      <c r="R131" s="258">
        <f>ROUND(J131*H131,2)</f>
        <v>0</v>
      </c>
      <c r="S131" s="95"/>
      <c r="T131" s="259">
        <f>S131*H131</f>
        <v>0</v>
      </c>
      <c r="U131" s="259">
        <v>0</v>
      </c>
      <c r="V131" s="259">
        <f>U131*H131</f>
        <v>0</v>
      </c>
      <c r="W131" s="259">
        <v>0</v>
      </c>
      <c r="X131" s="260">
        <f>W131*H131</f>
        <v>0</v>
      </c>
      <c r="Y131" s="42"/>
      <c r="Z131" s="42"/>
      <c r="AA131" s="42"/>
      <c r="AB131" s="42"/>
      <c r="AC131" s="42"/>
      <c r="AD131" s="42"/>
      <c r="AE131" s="42"/>
      <c r="AR131" s="261" t="s">
        <v>803</v>
      </c>
      <c r="AT131" s="261" t="s">
        <v>157</v>
      </c>
      <c r="AU131" s="261" t="s">
        <v>89</v>
      </c>
      <c r="AY131" s="17" t="s">
        <v>154</v>
      </c>
      <c r="BE131" s="148">
        <f>IF(O131="základní",K131,0)</f>
        <v>0</v>
      </c>
      <c r="BF131" s="148">
        <f>IF(O131="snížená",K131,0)</f>
        <v>0</v>
      </c>
      <c r="BG131" s="148">
        <f>IF(O131="zákl. přenesená",K131,0)</f>
        <v>0</v>
      </c>
      <c r="BH131" s="148">
        <f>IF(O131="sníž. přenesená",K131,0)</f>
        <v>0</v>
      </c>
      <c r="BI131" s="148">
        <f>IF(O131="nulová",K131,0)</f>
        <v>0</v>
      </c>
      <c r="BJ131" s="17" t="s">
        <v>87</v>
      </c>
      <c r="BK131" s="148">
        <f>ROUND(P131*H131,2)</f>
        <v>0</v>
      </c>
      <c r="BL131" s="17" t="s">
        <v>803</v>
      </c>
      <c r="BM131" s="261" t="s">
        <v>804</v>
      </c>
    </row>
    <row r="132" s="2" customFormat="1">
      <c r="A132" s="42"/>
      <c r="B132" s="43"/>
      <c r="C132" s="44"/>
      <c r="D132" s="262" t="s">
        <v>164</v>
      </c>
      <c r="E132" s="44"/>
      <c r="F132" s="263" t="s">
        <v>801</v>
      </c>
      <c r="G132" s="44"/>
      <c r="H132" s="44"/>
      <c r="I132" s="217"/>
      <c r="J132" s="217"/>
      <c r="K132" s="44"/>
      <c r="L132" s="44"/>
      <c r="M132" s="45"/>
      <c r="N132" s="264"/>
      <c r="O132" s="265"/>
      <c r="P132" s="95"/>
      <c r="Q132" s="95"/>
      <c r="R132" s="95"/>
      <c r="S132" s="95"/>
      <c r="T132" s="95"/>
      <c r="U132" s="95"/>
      <c r="V132" s="95"/>
      <c r="W132" s="95"/>
      <c r="X132" s="96"/>
      <c r="Y132" s="42"/>
      <c r="Z132" s="42"/>
      <c r="AA132" s="42"/>
      <c r="AB132" s="42"/>
      <c r="AC132" s="42"/>
      <c r="AD132" s="42"/>
      <c r="AE132" s="42"/>
      <c r="AT132" s="17" t="s">
        <v>164</v>
      </c>
      <c r="AU132" s="17" t="s">
        <v>89</v>
      </c>
    </row>
    <row r="133" s="2" customFormat="1">
      <c r="A133" s="42"/>
      <c r="B133" s="43"/>
      <c r="C133" s="44"/>
      <c r="D133" s="262" t="s">
        <v>805</v>
      </c>
      <c r="E133" s="44"/>
      <c r="F133" s="314" t="s">
        <v>806</v>
      </c>
      <c r="G133" s="44"/>
      <c r="H133" s="44"/>
      <c r="I133" s="217"/>
      <c r="J133" s="217"/>
      <c r="K133" s="44"/>
      <c r="L133" s="44"/>
      <c r="M133" s="45"/>
      <c r="N133" s="264"/>
      <c r="O133" s="265"/>
      <c r="P133" s="95"/>
      <c r="Q133" s="95"/>
      <c r="R133" s="95"/>
      <c r="S133" s="95"/>
      <c r="T133" s="95"/>
      <c r="U133" s="95"/>
      <c r="V133" s="95"/>
      <c r="W133" s="95"/>
      <c r="X133" s="96"/>
      <c r="Y133" s="42"/>
      <c r="Z133" s="42"/>
      <c r="AA133" s="42"/>
      <c r="AB133" s="42"/>
      <c r="AC133" s="42"/>
      <c r="AD133" s="42"/>
      <c r="AE133" s="42"/>
      <c r="AT133" s="17" t="s">
        <v>805</v>
      </c>
      <c r="AU133" s="17" t="s">
        <v>89</v>
      </c>
    </row>
    <row r="134" s="14" customFormat="1">
      <c r="A134" s="14"/>
      <c r="B134" s="293"/>
      <c r="C134" s="294"/>
      <c r="D134" s="262" t="s">
        <v>173</v>
      </c>
      <c r="E134" s="295" t="s">
        <v>1</v>
      </c>
      <c r="F134" s="296" t="s">
        <v>807</v>
      </c>
      <c r="G134" s="294"/>
      <c r="H134" s="295" t="s">
        <v>1</v>
      </c>
      <c r="I134" s="297"/>
      <c r="J134" s="297"/>
      <c r="K134" s="294"/>
      <c r="L134" s="294"/>
      <c r="M134" s="298"/>
      <c r="N134" s="299"/>
      <c r="O134" s="300"/>
      <c r="P134" s="300"/>
      <c r="Q134" s="300"/>
      <c r="R134" s="300"/>
      <c r="S134" s="300"/>
      <c r="T134" s="300"/>
      <c r="U134" s="300"/>
      <c r="V134" s="300"/>
      <c r="W134" s="300"/>
      <c r="X134" s="301"/>
      <c r="Y134" s="14"/>
      <c r="Z134" s="14"/>
      <c r="AA134" s="14"/>
      <c r="AB134" s="14"/>
      <c r="AC134" s="14"/>
      <c r="AD134" s="14"/>
      <c r="AE134" s="14"/>
      <c r="AT134" s="302" t="s">
        <v>173</v>
      </c>
      <c r="AU134" s="302" t="s">
        <v>89</v>
      </c>
      <c r="AV134" s="14" t="s">
        <v>87</v>
      </c>
      <c r="AW134" s="14" t="s">
        <v>5</v>
      </c>
      <c r="AX134" s="14" t="s">
        <v>79</v>
      </c>
      <c r="AY134" s="302" t="s">
        <v>154</v>
      </c>
    </row>
    <row r="135" s="13" customFormat="1">
      <c r="A135" s="13"/>
      <c r="B135" s="278"/>
      <c r="C135" s="279"/>
      <c r="D135" s="262" t="s">
        <v>173</v>
      </c>
      <c r="E135" s="280" t="s">
        <v>1</v>
      </c>
      <c r="F135" s="281" t="s">
        <v>87</v>
      </c>
      <c r="G135" s="279"/>
      <c r="H135" s="282">
        <v>1</v>
      </c>
      <c r="I135" s="283"/>
      <c r="J135" s="283"/>
      <c r="K135" s="279"/>
      <c r="L135" s="279"/>
      <c r="M135" s="284"/>
      <c r="N135" s="285"/>
      <c r="O135" s="286"/>
      <c r="P135" s="286"/>
      <c r="Q135" s="286"/>
      <c r="R135" s="286"/>
      <c r="S135" s="286"/>
      <c r="T135" s="286"/>
      <c r="U135" s="286"/>
      <c r="V135" s="286"/>
      <c r="W135" s="286"/>
      <c r="X135" s="287"/>
      <c r="Y135" s="13"/>
      <c r="Z135" s="13"/>
      <c r="AA135" s="13"/>
      <c r="AB135" s="13"/>
      <c r="AC135" s="13"/>
      <c r="AD135" s="13"/>
      <c r="AE135" s="13"/>
      <c r="AT135" s="288" t="s">
        <v>173</v>
      </c>
      <c r="AU135" s="288" t="s">
        <v>89</v>
      </c>
      <c r="AV135" s="13" t="s">
        <v>89</v>
      </c>
      <c r="AW135" s="13" t="s">
        <v>5</v>
      </c>
      <c r="AX135" s="13" t="s">
        <v>79</v>
      </c>
      <c r="AY135" s="288" t="s">
        <v>154</v>
      </c>
    </row>
    <row r="136" s="15" customFormat="1">
      <c r="A136" s="15"/>
      <c r="B136" s="303"/>
      <c r="C136" s="304"/>
      <c r="D136" s="262" t="s">
        <v>173</v>
      </c>
      <c r="E136" s="305" t="s">
        <v>1</v>
      </c>
      <c r="F136" s="306" t="s">
        <v>200</v>
      </c>
      <c r="G136" s="304"/>
      <c r="H136" s="307">
        <v>1</v>
      </c>
      <c r="I136" s="308"/>
      <c r="J136" s="308"/>
      <c r="K136" s="304"/>
      <c r="L136" s="304"/>
      <c r="M136" s="309"/>
      <c r="N136" s="310"/>
      <c r="O136" s="311"/>
      <c r="P136" s="311"/>
      <c r="Q136" s="311"/>
      <c r="R136" s="311"/>
      <c r="S136" s="311"/>
      <c r="T136" s="311"/>
      <c r="U136" s="311"/>
      <c r="V136" s="311"/>
      <c r="W136" s="311"/>
      <c r="X136" s="312"/>
      <c r="Y136" s="15"/>
      <c r="Z136" s="15"/>
      <c r="AA136" s="15"/>
      <c r="AB136" s="15"/>
      <c r="AC136" s="15"/>
      <c r="AD136" s="15"/>
      <c r="AE136" s="15"/>
      <c r="AT136" s="313" t="s">
        <v>173</v>
      </c>
      <c r="AU136" s="313" t="s">
        <v>89</v>
      </c>
      <c r="AV136" s="15" t="s">
        <v>162</v>
      </c>
      <c r="AW136" s="15" t="s">
        <v>5</v>
      </c>
      <c r="AX136" s="15" t="s">
        <v>87</v>
      </c>
      <c r="AY136" s="313" t="s">
        <v>154</v>
      </c>
    </row>
    <row r="137" s="2" customFormat="1" ht="55.5" customHeight="1">
      <c r="A137" s="42"/>
      <c r="B137" s="43"/>
      <c r="C137" s="249" t="s">
        <v>89</v>
      </c>
      <c r="D137" s="249" t="s">
        <v>157</v>
      </c>
      <c r="E137" s="250" t="s">
        <v>808</v>
      </c>
      <c r="F137" s="251" t="s">
        <v>809</v>
      </c>
      <c r="G137" s="252" t="s">
        <v>739</v>
      </c>
      <c r="H137" s="253">
        <v>1</v>
      </c>
      <c r="I137" s="254"/>
      <c r="J137" s="254"/>
      <c r="K137" s="255">
        <f>ROUND(P137*H137,2)</f>
        <v>0</v>
      </c>
      <c r="L137" s="251" t="s">
        <v>1</v>
      </c>
      <c r="M137" s="45"/>
      <c r="N137" s="256" t="s">
        <v>1</v>
      </c>
      <c r="O137" s="257" t="s">
        <v>42</v>
      </c>
      <c r="P137" s="258">
        <f>I137+J137</f>
        <v>0</v>
      </c>
      <c r="Q137" s="258">
        <f>ROUND(I137*H137,2)</f>
        <v>0</v>
      </c>
      <c r="R137" s="258">
        <f>ROUND(J137*H137,2)</f>
        <v>0</v>
      </c>
      <c r="S137" s="95"/>
      <c r="T137" s="259">
        <f>S137*H137</f>
        <v>0</v>
      </c>
      <c r="U137" s="259">
        <v>0</v>
      </c>
      <c r="V137" s="259">
        <f>U137*H137</f>
        <v>0</v>
      </c>
      <c r="W137" s="259">
        <v>0</v>
      </c>
      <c r="X137" s="260">
        <f>W137*H137</f>
        <v>0</v>
      </c>
      <c r="Y137" s="42"/>
      <c r="Z137" s="42"/>
      <c r="AA137" s="42"/>
      <c r="AB137" s="42"/>
      <c r="AC137" s="42"/>
      <c r="AD137" s="42"/>
      <c r="AE137" s="42"/>
      <c r="AR137" s="261" t="s">
        <v>803</v>
      </c>
      <c r="AT137" s="261" t="s">
        <v>157</v>
      </c>
      <c r="AU137" s="261" t="s">
        <v>89</v>
      </c>
      <c r="AY137" s="17" t="s">
        <v>154</v>
      </c>
      <c r="BE137" s="148">
        <f>IF(O137="základní",K137,0)</f>
        <v>0</v>
      </c>
      <c r="BF137" s="148">
        <f>IF(O137="snížená",K137,0)</f>
        <v>0</v>
      </c>
      <c r="BG137" s="148">
        <f>IF(O137="zákl. přenesená",K137,0)</f>
        <v>0</v>
      </c>
      <c r="BH137" s="148">
        <f>IF(O137="sníž. přenesená",K137,0)</f>
        <v>0</v>
      </c>
      <c r="BI137" s="148">
        <f>IF(O137="nulová",K137,0)</f>
        <v>0</v>
      </c>
      <c r="BJ137" s="17" t="s">
        <v>87</v>
      </c>
      <c r="BK137" s="148">
        <f>ROUND(P137*H137,2)</f>
        <v>0</v>
      </c>
      <c r="BL137" s="17" t="s">
        <v>803</v>
      </c>
      <c r="BM137" s="261" t="s">
        <v>810</v>
      </c>
    </row>
    <row r="138" s="2" customFormat="1">
      <c r="A138" s="42"/>
      <c r="B138" s="43"/>
      <c r="C138" s="44"/>
      <c r="D138" s="262" t="s">
        <v>164</v>
      </c>
      <c r="E138" s="44"/>
      <c r="F138" s="263" t="s">
        <v>811</v>
      </c>
      <c r="G138" s="44"/>
      <c r="H138" s="44"/>
      <c r="I138" s="217"/>
      <c r="J138" s="217"/>
      <c r="K138" s="44"/>
      <c r="L138" s="44"/>
      <c r="M138" s="45"/>
      <c r="N138" s="264"/>
      <c r="O138" s="265"/>
      <c r="P138" s="95"/>
      <c r="Q138" s="95"/>
      <c r="R138" s="95"/>
      <c r="S138" s="95"/>
      <c r="T138" s="95"/>
      <c r="U138" s="95"/>
      <c r="V138" s="95"/>
      <c r="W138" s="95"/>
      <c r="X138" s="96"/>
      <c r="Y138" s="42"/>
      <c r="Z138" s="42"/>
      <c r="AA138" s="42"/>
      <c r="AB138" s="42"/>
      <c r="AC138" s="42"/>
      <c r="AD138" s="42"/>
      <c r="AE138" s="42"/>
      <c r="AT138" s="17" t="s">
        <v>164</v>
      </c>
      <c r="AU138" s="17" t="s">
        <v>89</v>
      </c>
    </row>
    <row r="139" s="2" customFormat="1">
      <c r="A139" s="42"/>
      <c r="B139" s="43"/>
      <c r="C139" s="44"/>
      <c r="D139" s="262" t="s">
        <v>805</v>
      </c>
      <c r="E139" s="44"/>
      <c r="F139" s="314" t="s">
        <v>812</v>
      </c>
      <c r="G139" s="44"/>
      <c r="H139" s="44"/>
      <c r="I139" s="217"/>
      <c r="J139" s="217"/>
      <c r="K139" s="44"/>
      <c r="L139" s="44"/>
      <c r="M139" s="45"/>
      <c r="N139" s="264"/>
      <c r="O139" s="265"/>
      <c r="P139" s="95"/>
      <c r="Q139" s="95"/>
      <c r="R139" s="95"/>
      <c r="S139" s="95"/>
      <c r="T139" s="95"/>
      <c r="U139" s="95"/>
      <c r="V139" s="95"/>
      <c r="W139" s="95"/>
      <c r="X139" s="96"/>
      <c r="Y139" s="42"/>
      <c r="Z139" s="42"/>
      <c r="AA139" s="42"/>
      <c r="AB139" s="42"/>
      <c r="AC139" s="42"/>
      <c r="AD139" s="42"/>
      <c r="AE139" s="42"/>
      <c r="AT139" s="17" t="s">
        <v>805</v>
      </c>
      <c r="AU139" s="17" t="s">
        <v>89</v>
      </c>
    </row>
    <row r="140" s="14" customFormat="1">
      <c r="A140" s="14"/>
      <c r="B140" s="293"/>
      <c r="C140" s="294"/>
      <c r="D140" s="262" t="s">
        <v>173</v>
      </c>
      <c r="E140" s="295" t="s">
        <v>1</v>
      </c>
      <c r="F140" s="296" t="s">
        <v>813</v>
      </c>
      <c r="G140" s="294"/>
      <c r="H140" s="295" t="s">
        <v>1</v>
      </c>
      <c r="I140" s="297"/>
      <c r="J140" s="297"/>
      <c r="K140" s="294"/>
      <c r="L140" s="294"/>
      <c r="M140" s="298"/>
      <c r="N140" s="299"/>
      <c r="O140" s="300"/>
      <c r="P140" s="300"/>
      <c r="Q140" s="300"/>
      <c r="R140" s="300"/>
      <c r="S140" s="300"/>
      <c r="T140" s="300"/>
      <c r="U140" s="300"/>
      <c r="V140" s="300"/>
      <c r="W140" s="300"/>
      <c r="X140" s="301"/>
      <c r="Y140" s="14"/>
      <c r="Z140" s="14"/>
      <c r="AA140" s="14"/>
      <c r="AB140" s="14"/>
      <c r="AC140" s="14"/>
      <c r="AD140" s="14"/>
      <c r="AE140" s="14"/>
      <c r="AT140" s="302" t="s">
        <v>173</v>
      </c>
      <c r="AU140" s="302" t="s">
        <v>89</v>
      </c>
      <c r="AV140" s="14" t="s">
        <v>87</v>
      </c>
      <c r="AW140" s="14" t="s">
        <v>5</v>
      </c>
      <c r="AX140" s="14" t="s">
        <v>79</v>
      </c>
      <c r="AY140" s="302" t="s">
        <v>154</v>
      </c>
    </row>
    <row r="141" s="13" customFormat="1">
      <c r="A141" s="13"/>
      <c r="B141" s="278"/>
      <c r="C141" s="279"/>
      <c r="D141" s="262" t="s">
        <v>173</v>
      </c>
      <c r="E141" s="280" t="s">
        <v>1</v>
      </c>
      <c r="F141" s="281" t="s">
        <v>87</v>
      </c>
      <c r="G141" s="279"/>
      <c r="H141" s="282">
        <v>1</v>
      </c>
      <c r="I141" s="283"/>
      <c r="J141" s="283"/>
      <c r="K141" s="279"/>
      <c r="L141" s="279"/>
      <c r="M141" s="284"/>
      <c r="N141" s="285"/>
      <c r="O141" s="286"/>
      <c r="P141" s="286"/>
      <c r="Q141" s="286"/>
      <c r="R141" s="286"/>
      <c r="S141" s="286"/>
      <c r="T141" s="286"/>
      <c r="U141" s="286"/>
      <c r="V141" s="286"/>
      <c r="W141" s="286"/>
      <c r="X141" s="287"/>
      <c r="Y141" s="13"/>
      <c r="Z141" s="13"/>
      <c r="AA141" s="13"/>
      <c r="AB141" s="13"/>
      <c r="AC141" s="13"/>
      <c r="AD141" s="13"/>
      <c r="AE141" s="13"/>
      <c r="AT141" s="288" t="s">
        <v>173</v>
      </c>
      <c r="AU141" s="288" t="s">
        <v>89</v>
      </c>
      <c r="AV141" s="13" t="s">
        <v>89</v>
      </c>
      <c r="AW141" s="13" t="s">
        <v>5</v>
      </c>
      <c r="AX141" s="13" t="s">
        <v>79</v>
      </c>
      <c r="AY141" s="288" t="s">
        <v>154</v>
      </c>
    </row>
    <row r="142" s="15" customFormat="1">
      <c r="A142" s="15"/>
      <c r="B142" s="303"/>
      <c r="C142" s="304"/>
      <c r="D142" s="262" t="s">
        <v>173</v>
      </c>
      <c r="E142" s="305" t="s">
        <v>1</v>
      </c>
      <c r="F142" s="306" t="s">
        <v>200</v>
      </c>
      <c r="G142" s="304"/>
      <c r="H142" s="307">
        <v>1</v>
      </c>
      <c r="I142" s="308"/>
      <c r="J142" s="308"/>
      <c r="K142" s="304"/>
      <c r="L142" s="304"/>
      <c r="M142" s="309"/>
      <c r="N142" s="310"/>
      <c r="O142" s="311"/>
      <c r="P142" s="311"/>
      <c r="Q142" s="311"/>
      <c r="R142" s="311"/>
      <c r="S142" s="311"/>
      <c r="T142" s="311"/>
      <c r="U142" s="311"/>
      <c r="V142" s="311"/>
      <c r="W142" s="311"/>
      <c r="X142" s="312"/>
      <c r="Y142" s="15"/>
      <c r="Z142" s="15"/>
      <c r="AA142" s="15"/>
      <c r="AB142" s="15"/>
      <c r="AC142" s="15"/>
      <c r="AD142" s="15"/>
      <c r="AE142" s="15"/>
      <c r="AT142" s="313" t="s">
        <v>173</v>
      </c>
      <c r="AU142" s="313" t="s">
        <v>89</v>
      </c>
      <c r="AV142" s="15" t="s">
        <v>162</v>
      </c>
      <c r="AW142" s="15" t="s">
        <v>5</v>
      </c>
      <c r="AX142" s="15" t="s">
        <v>87</v>
      </c>
      <c r="AY142" s="313" t="s">
        <v>154</v>
      </c>
    </row>
    <row r="143" s="2" customFormat="1" ht="62.7" customHeight="1">
      <c r="A143" s="42"/>
      <c r="B143" s="43"/>
      <c r="C143" s="249" t="s">
        <v>177</v>
      </c>
      <c r="D143" s="249" t="s">
        <v>157</v>
      </c>
      <c r="E143" s="250" t="s">
        <v>814</v>
      </c>
      <c r="F143" s="251" t="s">
        <v>815</v>
      </c>
      <c r="G143" s="252" t="s">
        <v>739</v>
      </c>
      <c r="H143" s="253">
        <v>1</v>
      </c>
      <c r="I143" s="254"/>
      <c r="J143" s="254"/>
      <c r="K143" s="255">
        <f>ROUND(P143*H143,2)</f>
        <v>0</v>
      </c>
      <c r="L143" s="251" t="s">
        <v>1</v>
      </c>
      <c r="M143" s="45"/>
      <c r="N143" s="256" t="s">
        <v>1</v>
      </c>
      <c r="O143" s="257" t="s">
        <v>42</v>
      </c>
      <c r="P143" s="258">
        <f>I143+J143</f>
        <v>0</v>
      </c>
      <c r="Q143" s="258">
        <f>ROUND(I143*H143,2)</f>
        <v>0</v>
      </c>
      <c r="R143" s="258">
        <f>ROUND(J143*H143,2)</f>
        <v>0</v>
      </c>
      <c r="S143" s="95"/>
      <c r="T143" s="259">
        <f>S143*H143</f>
        <v>0</v>
      </c>
      <c r="U143" s="259">
        <v>0</v>
      </c>
      <c r="V143" s="259">
        <f>U143*H143</f>
        <v>0</v>
      </c>
      <c r="W143" s="259">
        <v>0</v>
      </c>
      <c r="X143" s="260">
        <f>W143*H143</f>
        <v>0</v>
      </c>
      <c r="Y143" s="42"/>
      <c r="Z143" s="42"/>
      <c r="AA143" s="42"/>
      <c r="AB143" s="42"/>
      <c r="AC143" s="42"/>
      <c r="AD143" s="42"/>
      <c r="AE143" s="42"/>
      <c r="AR143" s="261" t="s">
        <v>803</v>
      </c>
      <c r="AT143" s="261" t="s">
        <v>157</v>
      </c>
      <c r="AU143" s="261" t="s">
        <v>89</v>
      </c>
      <c r="AY143" s="17" t="s">
        <v>154</v>
      </c>
      <c r="BE143" s="148">
        <f>IF(O143="základní",K143,0)</f>
        <v>0</v>
      </c>
      <c r="BF143" s="148">
        <f>IF(O143="snížená",K143,0)</f>
        <v>0</v>
      </c>
      <c r="BG143" s="148">
        <f>IF(O143="zákl. přenesená",K143,0)</f>
        <v>0</v>
      </c>
      <c r="BH143" s="148">
        <f>IF(O143="sníž. přenesená",K143,0)</f>
        <v>0</v>
      </c>
      <c r="BI143" s="148">
        <f>IF(O143="nulová",K143,0)</f>
        <v>0</v>
      </c>
      <c r="BJ143" s="17" t="s">
        <v>87</v>
      </c>
      <c r="BK143" s="148">
        <f>ROUND(P143*H143,2)</f>
        <v>0</v>
      </c>
      <c r="BL143" s="17" t="s">
        <v>803</v>
      </c>
      <c r="BM143" s="261" t="s">
        <v>816</v>
      </c>
    </row>
    <row r="144" s="2" customFormat="1">
      <c r="A144" s="42"/>
      <c r="B144" s="43"/>
      <c r="C144" s="44"/>
      <c r="D144" s="262" t="s">
        <v>164</v>
      </c>
      <c r="E144" s="44"/>
      <c r="F144" s="263" t="s">
        <v>817</v>
      </c>
      <c r="G144" s="44"/>
      <c r="H144" s="44"/>
      <c r="I144" s="217"/>
      <c r="J144" s="217"/>
      <c r="K144" s="44"/>
      <c r="L144" s="44"/>
      <c r="M144" s="45"/>
      <c r="N144" s="264"/>
      <c r="O144" s="265"/>
      <c r="P144" s="95"/>
      <c r="Q144" s="95"/>
      <c r="R144" s="95"/>
      <c r="S144" s="95"/>
      <c r="T144" s="95"/>
      <c r="U144" s="95"/>
      <c r="V144" s="95"/>
      <c r="W144" s="95"/>
      <c r="X144" s="96"/>
      <c r="Y144" s="42"/>
      <c r="Z144" s="42"/>
      <c r="AA144" s="42"/>
      <c r="AB144" s="42"/>
      <c r="AC144" s="42"/>
      <c r="AD144" s="42"/>
      <c r="AE144" s="42"/>
      <c r="AT144" s="17" t="s">
        <v>164</v>
      </c>
      <c r="AU144" s="17" t="s">
        <v>89</v>
      </c>
    </row>
    <row r="145" s="2" customFormat="1">
      <c r="A145" s="42"/>
      <c r="B145" s="43"/>
      <c r="C145" s="44"/>
      <c r="D145" s="262" t="s">
        <v>805</v>
      </c>
      <c r="E145" s="44"/>
      <c r="F145" s="314" t="s">
        <v>812</v>
      </c>
      <c r="G145" s="44"/>
      <c r="H145" s="44"/>
      <c r="I145" s="217"/>
      <c r="J145" s="217"/>
      <c r="K145" s="44"/>
      <c r="L145" s="44"/>
      <c r="M145" s="45"/>
      <c r="N145" s="264"/>
      <c r="O145" s="265"/>
      <c r="P145" s="95"/>
      <c r="Q145" s="95"/>
      <c r="R145" s="95"/>
      <c r="S145" s="95"/>
      <c r="T145" s="95"/>
      <c r="U145" s="95"/>
      <c r="V145" s="95"/>
      <c r="W145" s="95"/>
      <c r="X145" s="96"/>
      <c r="Y145" s="42"/>
      <c r="Z145" s="42"/>
      <c r="AA145" s="42"/>
      <c r="AB145" s="42"/>
      <c r="AC145" s="42"/>
      <c r="AD145" s="42"/>
      <c r="AE145" s="42"/>
      <c r="AT145" s="17" t="s">
        <v>805</v>
      </c>
      <c r="AU145" s="17" t="s">
        <v>89</v>
      </c>
    </row>
    <row r="146" s="14" customFormat="1">
      <c r="A146" s="14"/>
      <c r="B146" s="293"/>
      <c r="C146" s="294"/>
      <c r="D146" s="262" t="s">
        <v>173</v>
      </c>
      <c r="E146" s="295" t="s">
        <v>1</v>
      </c>
      <c r="F146" s="296" t="s">
        <v>818</v>
      </c>
      <c r="G146" s="294"/>
      <c r="H146" s="295" t="s">
        <v>1</v>
      </c>
      <c r="I146" s="297"/>
      <c r="J146" s="297"/>
      <c r="K146" s="294"/>
      <c r="L146" s="294"/>
      <c r="M146" s="298"/>
      <c r="N146" s="299"/>
      <c r="O146" s="300"/>
      <c r="P146" s="300"/>
      <c r="Q146" s="300"/>
      <c r="R146" s="300"/>
      <c r="S146" s="300"/>
      <c r="T146" s="300"/>
      <c r="U146" s="300"/>
      <c r="V146" s="300"/>
      <c r="W146" s="300"/>
      <c r="X146" s="301"/>
      <c r="Y146" s="14"/>
      <c r="Z146" s="14"/>
      <c r="AA146" s="14"/>
      <c r="AB146" s="14"/>
      <c r="AC146" s="14"/>
      <c r="AD146" s="14"/>
      <c r="AE146" s="14"/>
      <c r="AT146" s="302" t="s">
        <v>173</v>
      </c>
      <c r="AU146" s="302" t="s">
        <v>89</v>
      </c>
      <c r="AV146" s="14" t="s">
        <v>87</v>
      </c>
      <c r="AW146" s="14" t="s">
        <v>5</v>
      </c>
      <c r="AX146" s="14" t="s">
        <v>79</v>
      </c>
      <c r="AY146" s="302" t="s">
        <v>154</v>
      </c>
    </row>
    <row r="147" s="13" customFormat="1">
      <c r="A147" s="13"/>
      <c r="B147" s="278"/>
      <c r="C147" s="279"/>
      <c r="D147" s="262" t="s">
        <v>173</v>
      </c>
      <c r="E147" s="280" t="s">
        <v>1</v>
      </c>
      <c r="F147" s="281" t="s">
        <v>87</v>
      </c>
      <c r="G147" s="279"/>
      <c r="H147" s="282">
        <v>1</v>
      </c>
      <c r="I147" s="283"/>
      <c r="J147" s="283"/>
      <c r="K147" s="279"/>
      <c r="L147" s="279"/>
      <c r="M147" s="284"/>
      <c r="N147" s="285"/>
      <c r="O147" s="286"/>
      <c r="P147" s="286"/>
      <c r="Q147" s="286"/>
      <c r="R147" s="286"/>
      <c r="S147" s="286"/>
      <c r="T147" s="286"/>
      <c r="U147" s="286"/>
      <c r="V147" s="286"/>
      <c r="W147" s="286"/>
      <c r="X147" s="287"/>
      <c r="Y147" s="13"/>
      <c r="Z147" s="13"/>
      <c r="AA147" s="13"/>
      <c r="AB147" s="13"/>
      <c r="AC147" s="13"/>
      <c r="AD147" s="13"/>
      <c r="AE147" s="13"/>
      <c r="AT147" s="288" t="s">
        <v>173</v>
      </c>
      <c r="AU147" s="288" t="s">
        <v>89</v>
      </c>
      <c r="AV147" s="13" t="s">
        <v>89</v>
      </c>
      <c r="AW147" s="13" t="s">
        <v>5</v>
      </c>
      <c r="AX147" s="13" t="s">
        <v>79</v>
      </c>
      <c r="AY147" s="288" t="s">
        <v>154</v>
      </c>
    </row>
    <row r="148" s="15" customFormat="1">
      <c r="A148" s="15"/>
      <c r="B148" s="303"/>
      <c r="C148" s="304"/>
      <c r="D148" s="262" t="s">
        <v>173</v>
      </c>
      <c r="E148" s="305" t="s">
        <v>1</v>
      </c>
      <c r="F148" s="306" t="s">
        <v>200</v>
      </c>
      <c r="G148" s="304"/>
      <c r="H148" s="307">
        <v>1</v>
      </c>
      <c r="I148" s="308"/>
      <c r="J148" s="308"/>
      <c r="K148" s="304"/>
      <c r="L148" s="304"/>
      <c r="M148" s="309"/>
      <c r="N148" s="310"/>
      <c r="O148" s="311"/>
      <c r="P148" s="311"/>
      <c r="Q148" s="311"/>
      <c r="R148" s="311"/>
      <c r="S148" s="311"/>
      <c r="T148" s="311"/>
      <c r="U148" s="311"/>
      <c r="V148" s="311"/>
      <c r="W148" s="311"/>
      <c r="X148" s="312"/>
      <c r="Y148" s="15"/>
      <c r="Z148" s="15"/>
      <c r="AA148" s="15"/>
      <c r="AB148" s="15"/>
      <c r="AC148" s="15"/>
      <c r="AD148" s="15"/>
      <c r="AE148" s="15"/>
      <c r="AT148" s="313" t="s">
        <v>173</v>
      </c>
      <c r="AU148" s="313" t="s">
        <v>89</v>
      </c>
      <c r="AV148" s="15" t="s">
        <v>162</v>
      </c>
      <c r="AW148" s="15" t="s">
        <v>5</v>
      </c>
      <c r="AX148" s="15" t="s">
        <v>87</v>
      </c>
      <c r="AY148" s="313" t="s">
        <v>154</v>
      </c>
    </row>
    <row r="149" s="2" customFormat="1" ht="76.35" customHeight="1">
      <c r="A149" s="42"/>
      <c r="B149" s="43"/>
      <c r="C149" s="249" t="s">
        <v>162</v>
      </c>
      <c r="D149" s="249" t="s">
        <v>157</v>
      </c>
      <c r="E149" s="250" t="s">
        <v>819</v>
      </c>
      <c r="F149" s="251" t="s">
        <v>820</v>
      </c>
      <c r="G149" s="252" t="s">
        <v>739</v>
      </c>
      <c r="H149" s="253">
        <v>1</v>
      </c>
      <c r="I149" s="254"/>
      <c r="J149" s="254"/>
      <c r="K149" s="255">
        <f>ROUND(P149*H149,2)</f>
        <v>0</v>
      </c>
      <c r="L149" s="251" t="s">
        <v>1</v>
      </c>
      <c r="M149" s="45"/>
      <c r="N149" s="256" t="s">
        <v>1</v>
      </c>
      <c r="O149" s="257" t="s">
        <v>42</v>
      </c>
      <c r="P149" s="258">
        <f>I149+J149</f>
        <v>0</v>
      </c>
      <c r="Q149" s="258">
        <f>ROUND(I149*H149,2)</f>
        <v>0</v>
      </c>
      <c r="R149" s="258">
        <f>ROUND(J149*H149,2)</f>
        <v>0</v>
      </c>
      <c r="S149" s="95"/>
      <c r="T149" s="259">
        <f>S149*H149</f>
        <v>0</v>
      </c>
      <c r="U149" s="259">
        <v>0</v>
      </c>
      <c r="V149" s="259">
        <f>U149*H149</f>
        <v>0</v>
      </c>
      <c r="W149" s="259">
        <v>0</v>
      </c>
      <c r="X149" s="260">
        <f>W149*H149</f>
        <v>0</v>
      </c>
      <c r="Y149" s="42"/>
      <c r="Z149" s="42"/>
      <c r="AA149" s="42"/>
      <c r="AB149" s="42"/>
      <c r="AC149" s="42"/>
      <c r="AD149" s="42"/>
      <c r="AE149" s="42"/>
      <c r="AR149" s="261" t="s">
        <v>162</v>
      </c>
      <c r="AT149" s="261" t="s">
        <v>157</v>
      </c>
      <c r="AU149" s="261" t="s">
        <v>89</v>
      </c>
      <c r="AY149" s="17" t="s">
        <v>154</v>
      </c>
      <c r="BE149" s="148">
        <f>IF(O149="základní",K149,0)</f>
        <v>0</v>
      </c>
      <c r="BF149" s="148">
        <f>IF(O149="snížená",K149,0)</f>
        <v>0</v>
      </c>
      <c r="BG149" s="148">
        <f>IF(O149="zákl. přenesená",K149,0)</f>
        <v>0</v>
      </c>
      <c r="BH149" s="148">
        <f>IF(O149="sníž. přenesená",K149,0)</f>
        <v>0</v>
      </c>
      <c r="BI149" s="148">
        <f>IF(O149="nulová",K149,0)</f>
        <v>0</v>
      </c>
      <c r="BJ149" s="17" t="s">
        <v>87</v>
      </c>
      <c r="BK149" s="148">
        <f>ROUND(P149*H149,2)</f>
        <v>0</v>
      </c>
      <c r="BL149" s="17" t="s">
        <v>162</v>
      </c>
      <c r="BM149" s="261" t="s">
        <v>821</v>
      </c>
    </row>
    <row r="150" s="2" customFormat="1">
      <c r="A150" s="42"/>
      <c r="B150" s="43"/>
      <c r="C150" s="44"/>
      <c r="D150" s="262" t="s">
        <v>164</v>
      </c>
      <c r="E150" s="44"/>
      <c r="F150" s="263" t="s">
        <v>822</v>
      </c>
      <c r="G150" s="44"/>
      <c r="H150" s="44"/>
      <c r="I150" s="217"/>
      <c r="J150" s="217"/>
      <c r="K150" s="44"/>
      <c r="L150" s="44"/>
      <c r="M150" s="45"/>
      <c r="N150" s="264"/>
      <c r="O150" s="265"/>
      <c r="P150" s="95"/>
      <c r="Q150" s="95"/>
      <c r="R150" s="95"/>
      <c r="S150" s="95"/>
      <c r="T150" s="95"/>
      <c r="U150" s="95"/>
      <c r="V150" s="95"/>
      <c r="W150" s="95"/>
      <c r="X150" s="96"/>
      <c r="Y150" s="42"/>
      <c r="Z150" s="42"/>
      <c r="AA150" s="42"/>
      <c r="AB150" s="42"/>
      <c r="AC150" s="42"/>
      <c r="AD150" s="42"/>
      <c r="AE150" s="42"/>
      <c r="AT150" s="17" t="s">
        <v>164</v>
      </c>
      <c r="AU150" s="17" t="s">
        <v>89</v>
      </c>
    </row>
    <row r="151" s="2" customFormat="1">
      <c r="A151" s="42"/>
      <c r="B151" s="43"/>
      <c r="C151" s="44"/>
      <c r="D151" s="262" t="s">
        <v>805</v>
      </c>
      <c r="E151" s="44"/>
      <c r="F151" s="314" t="s">
        <v>823</v>
      </c>
      <c r="G151" s="44"/>
      <c r="H151" s="44"/>
      <c r="I151" s="217"/>
      <c r="J151" s="217"/>
      <c r="K151" s="44"/>
      <c r="L151" s="44"/>
      <c r="M151" s="45"/>
      <c r="N151" s="264"/>
      <c r="O151" s="265"/>
      <c r="P151" s="95"/>
      <c r="Q151" s="95"/>
      <c r="R151" s="95"/>
      <c r="S151" s="95"/>
      <c r="T151" s="95"/>
      <c r="U151" s="95"/>
      <c r="V151" s="95"/>
      <c r="W151" s="95"/>
      <c r="X151" s="96"/>
      <c r="Y151" s="42"/>
      <c r="Z151" s="42"/>
      <c r="AA151" s="42"/>
      <c r="AB151" s="42"/>
      <c r="AC151" s="42"/>
      <c r="AD151" s="42"/>
      <c r="AE151" s="42"/>
      <c r="AT151" s="17" t="s">
        <v>805</v>
      </c>
      <c r="AU151" s="17" t="s">
        <v>89</v>
      </c>
    </row>
    <row r="152" s="14" customFormat="1">
      <c r="A152" s="14"/>
      <c r="B152" s="293"/>
      <c r="C152" s="294"/>
      <c r="D152" s="262" t="s">
        <v>173</v>
      </c>
      <c r="E152" s="295" t="s">
        <v>1</v>
      </c>
      <c r="F152" s="296" t="s">
        <v>824</v>
      </c>
      <c r="G152" s="294"/>
      <c r="H152" s="295" t="s">
        <v>1</v>
      </c>
      <c r="I152" s="297"/>
      <c r="J152" s="297"/>
      <c r="K152" s="294"/>
      <c r="L152" s="294"/>
      <c r="M152" s="298"/>
      <c r="N152" s="299"/>
      <c r="O152" s="300"/>
      <c r="P152" s="300"/>
      <c r="Q152" s="300"/>
      <c r="R152" s="300"/>
      <c r="S152" s="300"/>
      <c r="T152" s="300"/>
      <c r="U152" s="300"/>
      <c r="V152" s="300"/>
      <c r="W152" s="300"/>
      <c r="X152" s="301"/>
      <c r="Y152" s="14"/>
      <c r="Z152" s="14"/>
      <c r="AA152" s="14"/>
      <c r="AB152" s="14"/>
      <c r="AC152" s="14"/>
      <c r="AD152" s="14"/>
      <c r="AE152" s="14"/>
      <c r="AT152" s="302" t="s">
        <v>173</v>
      </c>
      <c r="AU152" s="302" t="s">
        <v>89</v>
      </c>
      <c r="AV152" s="14" t="s">
        <v>87</v>
      </c>
      <c r="AW152" s="14" t="s">
        <v>5</v>
      </c>
      <c r="AX152" s="14" t="s">
        <v>79</v>
      </c>
      <c r="AY152" s="302" t="s">
        <v>154</v>
      </c>
    </row>
    <row r="153" s="13" customFormat="1">
      <c r="A153" s="13"/>
      <c r="B153" s="278"/>
      <c r="C153" s="279"/>
      <c r="D153" s="262" t="s">
        <v>173</v>
      </c>
      <c r="E153" s="280" t="s">
        <v>1</v>
      </c>
      <c r="F153" s="281" t="s">
        <v>87</v>
      </c>
      <c r="G153" s="279"/>
      <c r="H153" s="282">
        <v>1</v>
      </c>
      <c r="I153" s="283"/>
      <c r="J153" s="283"/>
      <c r="K153" s="279"/>
      <c r="L153" s="279"/>
      <c r="M153" s="284"/>
      <c r="N153" s="285"/>
      <c r="O153" s="286"/>
      <c r="P153" s="286"/>
      <c r="Q153" s="286"/>
      <c r="R153" s="286"/>
      <c r="S153" s="286"/>
      <c r="T153" s="286"/>
      <c r="U153" s="286"/>
      <c r="V153" s="286"/>
      <c r="W153" s="286"/>
      <c r="X153" s="287"/>
      <c r="Y153" s="13"/>
      <c r="Z153" s="13"/>
      <c r="AA153" s="13"/>
      <c r="AB153" s="13"/>
      <c r="AC153" s="13"/>
      <c r="AD153" s="13"/>
      <c r="AE153" s="13"/>
      <c r="AT153" s="288" t="s">
        <v>173</v>
      </c>
      <c r="AU153" s="288" t="s">
        <v>89</v>
      </c>
      <c r="AV153" s="13" t="s">
        <v>89</v>
      </c>
      <c r="AW153" s="13" t="s">
        <v>5</v>
      </c>
      <c r="AX153" s="13" t="s">
        <v>79</v>
      </c>
      <c r="AY153" s="288" t="s">
        <v>154</v>
      </c>
    </row>
    <row r="154" s="15" customFormat="1">
      <c r="A154" s="15"/>
      <c r="B154" s="303"/>
      <c r="C154" s="304"/>
      <c r="D154" s="262" t="s">
        <v>173</v>
      </c>
      <c r="E154" s="305" t="s">
        <v>1</v>
      </c>
      <c r="F154" s="306" t="s">
        <v>200</v>
      </c>
      <c r="G154" s="304"/>
      <c r="H154" s="307">
        <v>1</v>
      </c>
      <c r="I154" s="308"/>
      <c r="J154" s="308"/>
      <c r="K154" s="304"/>
      <c r="L154" s="304"/>
      <c r="M154" s="309"/>
      <c r="N154" s="310"/>
      <c r="O154" s="311"/>
      <c r="P154" s="311"/>
      <c r="Q154" s="311"/>
      <c r="R154" s="311"/>
      <c r="S154" s="311"/>
      <c r="T154" s="311"/>
      <c r="U154" s="311"/>
      <c r="V154" s="311"/>
      <c r="W154" s="311"/>
      <c r="X154" s="312"/>
      <c r="Y154" s="15"/>
      <c r="Z154" s="15"/>
      <c r="AA154" s="15"/>
      <c r="AB154" s="15"/>
      <c r="AC154" s="15"/>
      <c r="AD154" s="15"/>
      <c r="AE154" s="15"/>
      <c r="AT154" s="313" t="s">
        <v>173</v>
      </c>
      <c r="AU154" s="313" t="s">
        <v>89</v>
      </c>
      <c r="AV154" s="15" t="s">
        <v>162</v>
      </c>
      <c r="AW154" s="15" t="s">
        <v>5</v>
      </c>
      <c r="AX154" s="15" t="s">
        <v>87</v>
      </c>
      <c r="AY154" s="313" t="s">
        <v>154</v>
      </c>
    </row>
    <row r="155" s="2" customFormat="1" ht="78" customHeight="1">
      <c r="A155" s="42"/>
      <c r="B155" s="43"/>
      <c r="C155" s="249" t="s">
        <v>220</v>
      </c>
      <c r="D155" s="249" t="s">
        <v>157</v>
      </c>
      <c r="E155" s="250" t="s">
        <v>825</v>
      </c>
      <c r="F155" s="251" t="s">
        <v>826</v>
      </c>
      <c r="G155" s="252" t="s">
        <v>827</v>
      </c>
      <c r="H155" s="253">
        <v>1</v>
      </c>
      <c r="I155" s="254"/>
      <c r="J155" s="254"/>
      <c r="K155" s="255">
        <f>ROUND(P155*H155,2)</f>
        <v>0</v>
      </c>
      <c r="L155" s="251" t="s">
        <v>802</v>
      </c>
      <c r="M155" s="45"/>
      <c r="N155" s="256" t="s">
        <v>1</v>
      </c>
      <c r="O155" s="257" t="s">
        <v>42</v>
      </c>
      <c r="P155" s="258">
        <f>I155+J155</f>
        <v>0</v>
      </c>
      <c r="Q155" s="258">
        <f>ROUND(I155*H155,2)</f>
        <v>0</v>
      </c>
      <c r="R155" s="258">
        <f>ROUND(J155*H155,2)</f>
        <v>0</v>
      </c>
      <c r="S155" s="95"/>
      <c r="T155" s="259">
        <f>S155*H155</f>
        <v>0</v>
      </c>
      <c r="U155" s="259">
        <v>0</v>
      </c>
      <c r="V155" s="259">
        <f>U155*H155</f>
        <v>0</v>
      </c>
      <c r="W155" s="259">
        <v>0</v>
      </c>
      <c r="X155" s="260">
        <f>W155*H155</f>
        <v>0</v>
      </c>
      <c r="Y155" s="42"/>
      <c r="Z155" s="42"/>
      <c r="AA155" s="42"/>
      <c r="AB155" s="42"/>
      <c r="AC155" s="42"/>
      <c r="AD155" s="42"/>
      <c r="AE155" s="42"/>
      <c r="AR155" s="261" t="s">
        <v>803</v>
      </c>
      <c r="AT155" s="261" t="s">
        <v>157</v>
      </c>
      <c r="AU155" s="261" t="s">
        <v>89</v>
      </c>
      <c r="AY155" s="17" t="s">
        <v>154</v>
      </c>
      <c r="BE155" s="148">
        <f>IF(O155="základní",K155,0)</f>
        <v>0</v>
      </c>
      <c r="BF155" s="148">
        <f>IF(O155="snížená",K155,0)</f>
        <v>0</v>
      </c>
      <c r="BG155" s="148">
        <f>IF(O155="zákl. přenesená",K155,0)</f>
        <v>0</v>
      </c>
      <c r="BH155" s="148">
        <f>IF(O155="sníž. přenesená",K155,0)</f>
        <v>0</v>
      </c>
      <c r="BI155" s="148">
        <f>IF(O155="nulová",K155,0)</f>
        <v>0</v>
      </c>
      <c r="BJ155" s="17" t="s">
        <v>87</v>
      </c>
      <c r="BK155" s="148">
        <f>ROUND(P155*H155,2)</f>
        <v>0</v>
      </c>
      <c r="BL155" s="17" t="s">
        <v>803</v>
      </c>
      <c r="BM155" s="261" t="s">
        <v>828</v>
      </c>
    </row>
    <row r="156" s="2" customFormat="1">
      <c r="A156" s="42"/>
      <c r="B156" s="43"/>
      <c r="C156" s="44"/>
      <c r="D156" s="262" t="s">
        <v>164</v>
      </c>
      <c r="E156" s="44"/>
      <c r="F156" s="263" t="s">
        <v>829</v>
      </c>
      <c r="G156" s="44"/>
      <c r="H156" s="44"/>
      <c r="I156" s="217"/>
      <c r="J156" s="217"/>
      <c r="K156" s="44"/>
      <c r="L156" s="44"/>
      <c r="M156" s="45"/>
      <c r="N156" s="264"/>
      <c r="O156" s="265"/>
      <c r="P156" s="95"/>
      <c r="Q156" s="95"/>
      <c r="R156" s="95"/>
      <c r="S156" s="95"/>
      <c r="T156" s="95"/>
      <c r="U156" s="95"/>
      <c r="V156" s="95"/>
      <c r="W156" s="95"/>
      <c r="X156" s="96"/>
      <c r="Y156" s="42"/>
      <c r="Z156" s="42"/>
      <c r="AA156" s="42"/>
      <c r="AB156" s="42"/>
      <c r="AC156" s="42"/>
      <c r="AD156" s="42"/>
      <c r="AE156" s="42"/>
      <c r="AT156" s="17" t="s">
        <v>164</v>
      </c>
      <c r="AU156" s="17" t="s">
        <v>89</v>
      </c>
    </row>
    <row r="157" s="2" customFormat="1">
      <c r="A157" s="42"/>
      <c r="B157" s="43"/>
      <c r="C157" s="44"/>
      <c r="D157" s="262" t="s">
        <v>805</v>
      </c>
      <c r="E157" s="44"/>
      <c r="F157" s="314" t="s">
        <v>830</v>
      </c>
      <c r="G157" s="44"/>
      <c r="H157" s="44"/>
      <c r="I157" s="217"/>
      <c r="J157" s="217"/>
      <c r="K157" s="44"/>
      <c r="L157" s="44"/>
      <c r="M157" s="45"/>
      <c r="N157" s="264"/>
      <c r="O157" s="265"/>
      <c r="P157" s="95"/>
      <c r="Q157" s="95"/>
      <c r="R157" s="95"/>
      <c r="S157" s="95"/>
      <c r="T157" s="95"/>
      <c r="U157" s="95"/>
      <c r="V157" s="95"/>
      <c r="W157" s="95"/>
      <c r="X157" s="96"/>
      <c r="Y157" s="42"/>
      <c r="Z157" s="42"/>
      <c r="AA157" s="42"/>
      <c r="AB157" s="42"/>
      <c r="AC157" s="42"/>
      <c r="AD157" s="42"/>
      <c r="AE157" s="42"/>
      <c r="AT157" s="17" t="s">
        <v>805</v>
      </c>
      <c r="AU157" s="17" t="s">
        <v>89</v>
      </c>
    </row>
    <row r="158" s="14" customFormat="1">
      <c r="A158" s="14"/>
      <c r="B158" s="293"/>
      <c r="C158" s="294"/>
      <c r="D158" s="262" t="s">
        <v>173</v>
      </c>
      <c r="E158" s="295" t="s">
        <v>1</v>
      </c>
      <c r="F158" s="296" t="s">
        <v>831</v>
      </c>
      <c r="G158" s="294"/>
      <c r="H158" s="295" t="s">
        <v>1</v>
      </c>
      <c r="I158" s="297"/>
      <c r="J158" s="297"/>
      <c r="K158" s="294"/>
      <c r="L158" s="294"/>
      <c r="M158" s="298"/>
      <c r="N158" s="299"/>
      <c r="O158" s="300"/>
      <c r="P158" s="300"/>
      <c r="Q158" s="300"/>
      <c r="R158" s="300"/>
      <c r="S158" s="300"/>
      <c r="T158" s="300"/>
      <c r="U158" s="300"/>
      <c r="V158" s="300"/>
      <c r="W158" s="300"/>
      <c r="X158" s="301"/>
      <c r="Y158" s="14"/>
      <c r="Z158" s="14"/>
      <c r="AA158" s="14"/>
      <c r="AB158" s="14"/>
      <c r="AC158" s="14"/>
      <c r="AD158" s="14"/>
      <c r="AE158" s="14"/>
      <c r="AT158" s="302" t="s">
        <v>173</v>
      </c>
      <c r="AU158" s="302" t="s">
        <v>89</v>
      </c>
      <c r="AV158" s="14" t="s">
        <v>87</v>
      </c>
      <c r="AW158" s="14" t="s">
        <v>5</v>
      </c>
      <c r="AX158" s="14" t="s">
        <v>79</v>
      </c>
      <c r="AY158" s="302" t="s">
        <v>154</v>
      </c>
    </row>
    <row r="159" s="13" customFormat="1">
      <c r="A159" s="13"/>
      <c r="B159" s="278"/>
      <c r="C159" s="279"/>
      <c r="D159" s="262" t="s">
        <v>173</v>
      </c>
      <c r="E159" s="280" t="s">
        <v>1</v>
      </c>
      <c r="F159" s="281" t="s">
        <v>87</v>
      </c>
      <c r="G159" s="279"/>
      <c r="H159" s="282">
        <v>1</v>
      </c>
      <c r="I159" s="283"/>
      <c r="J159" s="283"/>
      <c r="K159" s="279"/>
      <c r="L159" s="279"/>
      <c r="M159" s="284"/>
      <c r="N159" s="285"/>
      <c r="O159" s="286"/>
      <c r="P159" s="286"/>
      <c r="Q159" s="286"/>
      <c r="R159" s="286"/>
      <c r="S159" s="286"/>
      <c r="T159" s="286"/>
      <c r="U159" s="286"/>
      <c r="V159" s="286"/>
      <c r="W159" s="286"/>
      <c r="X159" s="287"/>
      <c r="Y159" s="13"/>
      <c r="Z159" s="13"/>
      <c r="AA159" s="13"/>
      <c r="AB159" s="13"/>
      <c r="AC159" s="13"/>
      <c r="AD159" s="13"/>
      <c r="AE159" s="13"/>
      <c r="AT159" s="288" t="s">
        <v>173</v>
      </c>
      <c r="AU159" s="288" t="s">
        <v>89</v>
      </c>
      <c r="AV159" s="13" t="s">
        <v>89</v>
      </c>
      <c r="AW159" s="13" t="s">
        <v>5</v>
      </c>
      <c r="AX159" s="13" t="s">
        <v>79</v>
      </c>
      <c r="AY159" s="288" t="s">
        <v>154</v>
      </c>
    </row>
    <row r="160" s="15" customFormat="1">
      <c r="A160" s="15"/>
      <c r="B160" s="303"/>
      <c r="C160" s="304"/>
      <c r="D160" s="262" t="s">
        <v>173</v>
      </c>
      <c r="E160" s="305" t="s">
        <v>1</v>
      </c>
      <c r="F160" s="306" t="s">
        <v>200</v>
      </c>
      <c r="G160" s="304"/>
      <c r="H160" s="307">
        <v>1</v>
      </c>
      <c r="I160" s="308"/>
      <c r="J160" s="308"/>
      <c r="K160" s="304"/>
      <c r="L160" s="304"/>
      <c r="M160" s="309"/>
      <c r="N160" s="310"/>
      <c r="O160" s="311"/>
      <c r="P160" s="311"/>
      <c r="Q160" s="311"/>
      <c r="R160" s="311"/>
      <c r="S160" s="311"/>
      <c r="T160" s="311"/>
      <c r="U160" s="311"/>
      <c r="V160" s="311"/>
      <c r="W160" s="311"/>
      <c r="X160" s="312"/>
      <c r="Y160" s="15"/>
      <c r="Z160" s="15"/>
      <c r="AA160" s="15"/>
      <c r="AB160" s="15"/>
      <c r="AC160" s="15"/>
      <c r="AD160" s="15"/>
      <c r="AE160" s="15"/>
      <c r="AT160" s="313" t="s">
        <v>173</v>
      </c>
      <c r="AU160" s="313" t="s">
        <v>89</v>
      </c>
      <c r="AV160" s="15" t="s">
        <v>162</v>
      </c>
      <c r="AW160" s="15" t="s">
        <v>5</v>
      </c>
      <c r="AX160" s="15" t="s">
        <v>87</v>
      </c>
      <c r="AY160" s="313" t="s">
        <v>154</v>
      </c>
    </row>
    <row r="161" s="2" customFormat="1" ht="24.15" customHeight="1">
      <c r="A161" s="42"/>
      <c r="B161" s="43"/>
      <c r="C161" s="249" t="s">
        <v>230</v>
      </c>
      <c r="D161" s="249" t="s">
        <v>157</v>
      </c>
      <c r="E161" s="250" t="s">
        <v>832</v>
      </c>
      <c r="F161" s="251" t="s">
        <v>130</v>
      </c>
      <c r="G161" s="252" t="s">
        <v>739</v>
      </c>
      <c r="H161" s="253">
        <v>1</v>
      </c>
      <c r="I161" s="254"/>
      <c r="J161" s="254"/>
      <c r="K161" s="255">
        <f>ROUND(P161*H161,2)</f>
        <v>0</v>
      </c>
      <c r="L161" s="251" t="s">
        <v>833</v>
      </c>
      <c r="M161" s="45"/>
      <c r="N161" s="256" t="s">
        <v>1</v>
      </c>
      <c r="O161" s="257" t="s">
        <v>42</v>
      </c>
      <c r="P161" s="258">
        <f>I161+J161</f>
        <v>0</v>
      </c>
      <c r="Q161" s="258">
        <f>ROUND(I161*H161,2)</f>
        <v>0</v>
      </c>
      <c r="R161" s="258">
        <f>ROUND(J161*H161,2)</f>
        <v>0</v>
      </c>
      <c r="S161" s="95"/>
      <c r="T161" s="259">
        <f>S161*H161</f>
        <v>0</v>
      </c>
      <c r="U161" s="259">
        <v>0</v>
      </c>
      <c r="V161" s="259">
        <f>U161*H161</f>
        <v>0</v>
      </c>
      <c r="W161" s="259">
        <v>0</v>
      </c>
      <c r="X161" s="260">
        <f>W161*H161</f>
        <v>0</v>
      </c>
      <c r="Y161" s="42"/>
      <c r="Z161" s="42"/>
      <c r="AA161" s="42"/>
      <c r="AB161" s="42"/>
      <c r="AC161" s="42"/>
      <c r="AD161" s="42"/>
      <c r="AE161" s="42"/>
      <c r="AR161" s="261" t="s">
        <v>803</v>
      </c>
      <c r="AT161" s="261" t="s">
        <v>157</v>
      </c>
      <c r="AU161" s="261" t="s">
        <v>89</v>
      </c>
      <c r="AY161" s="17" t="s">
        <v>154</v>
      </c>
      <c r="BE161" s="148">
        <f>IF(O161="základní",K161,0)</f>
        <v>0</v>
      </c>
      <c r="BF161" s="148">
        <f>IF(O161="snížená",K161,0)</f>
        <v>0</v>
      </c>
      <c r="BG161" s="148">
        <f>IF(O161="zákl. přenesená",K161,0)</f>
        <v>0</v>
      </c>
      <c r="BH161" s="148">
        <f>IF(O161="sníž. přenesená",K161,0)</f>
        <v>0</v>
      </c>
      <c r="BI161" s="148">
        <f>IF(O161="nulová",K161,0)</f>
        <v>0</v>
      </c>
      <c r="BJ161" s="17" t="s">
        <v>87</v>
      </c>
      <c r="BK161" s="148">
        <f>ROUND(P161*H161,2)</f>
        <v>0</v>
      </c>
      <c r="BL161" s="17" t="s">
        <v>803</v>
      </c>
      <c r="BM161" s="261" t="s">
        <v>834</v>
      </c>
    </row>
    <row r="162" s="2" customFormat="1">
      <c r="A162" s="42"/>
      <c r="B162" s="43"/>
      <c r="C162" s="44"/>
      <c r="D162" s="262" t="s">
        <v>164</v>
      </c>
      <c r="E162" s="44"/>
      <c r="F162" s="263" t="s">
        <v>130</v>
      </c>
      <c r="G162" s="44"/>
      <c r="H162" s="44"/>
      <c r="I162" s="217"/>
      <c r="J162" s="217"/>
      <c r="K162" s="44"/>
      <c r="L162" s="44"/>
      <c r="M162" s="45"/>
      <c r="N162" s="264"/>
      <c r="O162" s="265"/>
      <c r="P162" s="95"/>
      <c r="Q162" s="95"/>
      <c r="R162" s="95"/>
      <c r="S162" s="95"/>
      <c r="T162" s="95"/>
      <c r="U162" s="95"/>
      <c r="V162" s="95"/>
      <c r="W162" s="95"/>
      <c r="X162" s="96"/>
      <c r="Y162" s="42"/>
      <c r="Z162" s="42"/>
      <c r="AA162" s="42"/>
      <c r="AB162" s="42"/>
      <c r="AC162" s="42"/>
      <c r="AD162" s="42"/>
      <c r="AE162" s="42"/>
      <c r="AT162" s="17" t="s">
        <v>164</v>
      </c>
      <c r="AU162" s="17" t="s">
        <v>89</v>
      </c>
    </row>
    <row r="163" s="2" customFormat="1" ht="24.15" customHeight="1">
      <c r="A163" s="42"/>
      <c r="B163" s="43"/>
      <c r="C163" s="249" t="s">
        <v>237</v>
      </c>
      <c r="D163" s="249" t="s">
        <v>157</v>
      </c>
      <c r="E163" s="250" t="s">
        <v>835</v>
      </c>
      <c r="F163" s="251" t="s">
        <v>131</v>
      </c>
      <c r="G163" s="252" t="s">
        <v>739</v>
      </c>
      <c r="H163" s="253">
        <v>1</v>
      </c>
      <c r="I163" s="254"/>
      <c r="J163" s="254"/>
      <c r="K163" s="255">
        <f>ROUND(P163*H163,2)</f>
        <v>0</v>
      </c>
      <c r="L163" s="251" t="s">
        <v>833</v>
      </c>
      <c r="M163" s="45"/>
      <c r="N163" s="256" t="s">
        <v>1</v>
      </c>
      <c r="O163" s="257" t="s">
        <v>42</v>
      </c>
      <c r="P163" s="258">
        <f>I163+J163</f>
        <v>0</v>
      </c>
      <c r="Q163" s="258">
        <f>ROUND(I163*H163,2)</f>
        <v>0</v>
      </c>
      <c r="R163" s="258">
        <f>ROUND(J163*H163,2)</f>
        <v>0</v>
      </c>
      <c r="S163" s="95"/>
      <c r="T163" s="259">
        <f>S163*H163</f>
        <v>0</v>
      </c>
      <c r="U163" s="259">
        <v>0</v>
      </c>
      <c r="V163" s="259">
        <f>U163*H163</f>
        <v>0</v>
      </c>
      <c r="W163" s="259">
        <v>0</v>
      </c>
      <c r="X163" s="260">
        <f>W163*H163</f>
        <v>0</v>
      </c>
      <c r="Y163" s="42"/>
      <c r="Z163" s="42"/>
      <c r="AA163" s="42"/>
      <c r="AB163" s="42"/>
      <c r="AC163" s="42"/>
      <c r="AD163" s="42"/>
      <c r="AE163" s="42"/>
      <c r="AR163" s="261" t="s">
        <v>803</v>
      </c>
      <c r="AT163" s="261" t="s">
        <v>157</v>
      </c>
      <c r="AU163" s="261" t="s">
        <v>89</v>
      </c>
      <c r="AY163" s="17" t="s">
        <v>154</v>
      </c>
      <c r="BE163" s="148">
        <f>IF(O163="základní",K163,0)</f>
        <v>0</v>
      </c>
      <c r="BF163" s="148">
        <f>IF(O163="snížená",K163,0)</f>
        <v>0</v>
      </c>
      <c r="BG163" s="148">
        <f>IF(O163="zákl. přenesená",K163,0)</f>
        <v>0</v>
      </c>
      <c r="BH163" s="148">
        <f>IF(O163="sníž. přenesená",K163,0)</f>
        <v>0</v>
      </c>
      <c r="BI163" s="148">
        <f>IF(O163="nulová",K163,0)</f>
        <v>0</v>
      </c>
      <c r="BJ163" s="17" t="s">
        <v>87</v>
      </c>
      <c r="BK163" s="148">
        <f>ROUND(P163*H163,2)</f>
        <v>0</v>
      </c>
      <c r="BL163" s="17" t="s">
        <v>803</v>
      </c>
      <c r="BM163" s="261" t="s">
        <v>836</v>
      </c>
    </row>
    <row r="164" s="2" customFormat="1">
      <c r="A164" s="42"/>
      <c r="B164" s="43"/>
      <c r="C164" s="44"/>
      <c r="D164" s="262" t="s">
        <v>164</v>
      </c>
      <c r="E164" s="44"/>
      <c r="F164" s="263" t="s">
        <v>131</v>
      </c>
      <c r="G164" s="44"/>
      <c r="H164" s="44"/>
      <c r="I164" s="217"/>
      <c r="J164" s="217"/>
      <c r="K164" s="44"/>
      <c r="L164" s="44"/>
      <c r="M164" s="45"/>
      <c r="N164" s="264"/>
      <c r="O164" s="265"/>
      <c r="P164" s="95"/>
      <c r="Q164" s="95"/>
      <c r="R164" s="95"/>
      <c r="S164" s="95"/>
      <c r="T164" s="95"/>
      <c r="U164" s="95"/>
      <c r="V164" s="95"/>
      <c r="W164" s="95"/>
      <c r="X164" s="96"/>
      <c r="Y164" s="42"/>
      <c r="Z164" s="42"/>
      <c r="AA164" s="42"/>
      <c r="AB164" s="42"/>
      <c r="AC164" s="42"/>
      <c r="AD164" s="42"/>
      <c r="AE164" s="42"/>
      <c r="AT164" s="17" t="s">
        <v>164</v>
      </c>
      <c r="AU164" s="17" t="s">
        <v>89</v>
      </c>
    </row>
    <row r="165" s="2" customFormat="1" ht="55.5" customHeight="1">
      <c r="A165" s="42"/>
      <c r="B165" s="43"/>
      <c r="C165" s="249" t="s">
        <v>171</v>
      </c>
      <c r="D165" s="249" t="s">
        <v>157</v>
      </c>
      <c r="E165" s="250" t="s">
        <v>837</v>
      </c>
      <c r="F165" s="251" t="s">
        <v>838</v>
      </c>
      <c r="G165" s="252" t="s">
        <v>739</v>
      </c>
      <c r="H165" s="253">
        <v>1</v>
      </c>
      <c r="I165" s="254"/>
      <c r="J165" s="254"/>
      <c r="K165" s="255">
        <f>ROUND(P165*H165,2)</f>
        <v>0</v>
      </c>
      <c r="L165" s="251" t="s">
        <v>802</v>
      </c>
      <c r="M165" s="45"/>
      <c r="N165" s="256" t="s">
        <v>1</v>
      </c>
      <c r="O165" s="257" t="s">
        <v>42</v>
      </c>
      <c r="P165" s="258">
        <f>I165+J165</f>
        <v>0</v>
      </c>
      <c r="Q165" s="258">
        <f>ROUND(I165*H165,2)</f>
        <v>0</v>
      </c>
      <c r="R165" s="258">
        <f>ROUND(J165*H165,2)</f>
        <v>0</v>
      </c>
      <c r="S165" s="95"/>
      <c r="T165" s="259">
        <f>S165*H165</f>
        <v>0</v>
      </c>
      <c r="U165" s="259">
        <v>0</v>
      </c>
      <c r="V165" s="259">
        <f>U165*H165</f>
        <v>0</v>
      </c>
      <c r="W165" s="259">
        <v>0</v>
      </c>
      <c r="X165" s="260">
        <f>W165*H165</f>
        <v>0</v>
      </c>
      <c r="Y165" s="42"/>
      <c r="Z165" s="42"/>
      <c r="AA165" s="42"/>
      <c r="AB165" s="42"/>
      <c r="AC165" s="42"/>
      <c r="AD165" s="42"/>
      <c r="AE165" s="42"/>
      <c r="AR165" s="261" t="s">
        <v>803</v>
      </c>
      <c r="AT165" s="261" t="s">
        <v>157</v>
      </c>
      <c r="AU165" s="261" t="s">
        <v>89</v>
      </c>
      <c r="AY165" s="17" t="s">
        <v>154</v>
      </c>
      <c r="BE165" s="148">
        <f>IF(O165="základní",K165,0)</f>
        <v>0</v>
      </c>
      <c r="BF165" s="148">
        <f>IF(O165="snížená",K165,0)</f>
        <v>0</v>
      </c>
      <c r="BG165" s="148">
        <f>IF(O165="zákl. přenesená",K165,0)</f>
        <v>0</v>
      </c>
      <c r="BH165" s="148">
        <f>IF(O165="sníž. přenesená",K165,0)</f>
        <v>0</v>
      </c>
      <c r="BI165" s="148">
        <f>IF(O165="nulová",K165,0)</f>
        <v>0</v>
      </c>
      <c r="BJ165" s="17" t="s">
        <v>87</v>
      </c>
      <c r="BK165" s="148">
        <f>ROUND(P165*H165,2)</f>
        <v>0</v>
      </c>
      <c r="BL165" s="17" t="s">
        <v>803</v>
      </c>
      <c r="BM165" s="261" t="s">
        <v>839</v>
      </c>
    </row>
    <row r="166" s="2" customFormat="1">
      <c r="A166" s="42"/>
      <c r="B166" s="43"/>
      <c r="C166" s="44"/>
      <c r="D166" s="262" t="s">
        <v>164</v>
      </c>
      <c r="E166" s="44"/>
      <c r="F166" s="263" t="s">
        <v>838</v>
      </c>
      <c r="G166" s="44"/>
      <c r="H166" s="44"/>
      <c r="I166" s="217"/>
      <c r="J166" s="217"/>
      <c r="K166" s="44"/>
      <c r="L166" s="44"/>
      <c r="M166" s="45"/>
      <c r="N166" s="264"/>
      <c r="O166" s="265"/>
      <c r="P166" s="95"/>
      <c r="Q166" s="95"/>
      <c r="R166" s="95"/>
      <c r="S166" s="95"/>
      <c r="T166" s="95"/>
      <c r="U166" s="95"/>
      <c r="V166" s="95"/>
      <c r="W166" s="95"/>
      <c r="X166" s="96"/>
      <c r="Y166" s="42"/>
      <c r="Z166" s="42"/>
      <c r="AA166" s="42"/>
      <c r="AB166" s="42"/>
      <c r="AC166" s="42"/>
      <c r="AD166" s="42"/>
      <c r="AE166" s="42"/>
      <c r="AT166" s="17" t="s">
        <v>164</v>
      </c>
      <c r="AU166" s="17" t="s">
        <v>89</v>
      </c>
    </row>
    <row r="167" s="2" customFormat="1">
      <c r="A167" s="42"/>
      <c r="B167" s="43"/>
      <c r="C167" s="44"/>
      <c r="D167" s="262" t="s">
        <v>805</v>
      </c>
      <c r="E167" s="44"/>
      <c r="F167" s="314" t="s">
        <v>840</v>
      </c>
      <c r="G167" s="44"/>
      <c r="H167" s="44"/>
      <c r="I167" s="217"/>
      <c r="J167" s="217"/>
      <c r="K167" s="44"/>
      <c r="L167" s="44"/>
      <c r="M167" s="45"/>
      <c r="N167" s="264"/>
      <c r="O167" s="265"/>
      <c r="P167" s="95"/>
      <c r="Q167" s="95"/>
      <c r="R167" s="95"/>
      <c r="S167" s="95"/>
      <c r="T167" s="95"/>
      <c r="U167" s="95"/>
      <c r="V167" s="95"/>
      <c r="W167" s="95"/>
      <c r="X167" s="96"/>
      <c r="Y167" s="42"/>
      <c r="Z167" s="42"/>
      <c r="AA167" s="42"/>
      <c r="AB167" s="42"/>
      <c r="AC167" s="42"/>
      <c r="AD167" s="42"/>
      <c r="AE167" s="42"/>
      <c r="AT167" s="17" t="s">
        <v>805</v>
      </c>
      <c r="AU167" s="17" t="s">
        <v>89</v>
      </c>
    </row>
    <row r="168" s="14" customFormat="1">
      <c r="A168" s="14"/>
      <c r="B168" s="293"/>
      <c r="C168" s="294"/>
      <c r="D168" s="262" t="s">
        <v>173</v>
      </c>
      <c r="E168" s="295" t="s">
        <v>1</v>
      </c>
      <c r="F168" s="296" t="s">
        <v>841</v>
      </c>
      <c r="G168" s="294"/>
      <c r="H168" s="295" t="s">
        <v>1</v>
      </c>
      <c r="I168" s="297"/>
      <c r="J168" s="297"/>
      <c r="K168" s="294"/>
      <c r="L168" s="294"/>
      <c r="M168" s="298"/>
      <c r="N168" s="299"/>
      <c r="O168" s="300"/>
      <c r="P168" s="300"/>
      <c r="Q168" s="300"/>
      <c r="R168" s="300"/>
      <c r="S168" s="300"/>
      <c r="T168" s="300"/>
      <c r="U168" s="300"/>
      <c r="V168" s="300"/>
      <c r="W168" s="300"/>
      <c r="X168" s="301"/>
      <c r="Y168" s="14"/>
      <c r="Z168" s="14"/>
      <c r="AA168" s="14"/>
      <c r="AB168" s="14"/>
      <c r="AC168" s="14"/>
      <c r="AD168" s="14"/>
      <c r="AE168" s="14"/>
      <c r="AT168" s="302" t="s">
        <v>173</v>
      </c>
      <c r="AU168" s="302" t="s">
        <v>89</v>
      </c>
      <c r="AV168" s="14" t="s">
        <v>87</v>
      </c>
      <c r="AW168" s="14" t="s">
        <v>5</v>
      </c>
      <c r="AX168" s="14" t="s">
        <v>79</v>
      </c>
      <c r="AY168" s="302" t="s">
        <v>154</v>
      </c>
    </row>
    <row r="169" s="13" customFormat="1">
      <c r="A169" s="13"/>
      <c r="B169" s="278"/>
      <c r="C169" s="279"/>
      <c r="D169" s="262" t="s">
        <v>173</v>
      </c>
      <c r="E169" s="280" t="s">
        <v>1</v>
      </c>
      <c r="F169" s="281" t="s">
        <v>87</v>
      </c>
      <c r="G169" s="279"/>
      <c r="H169" s="282">
        <v>1</v>
      </c>
      <c r="I169" s="283"/>
      <c r="J169" s="283"/>
      <c r="K169" s="279"/>
      <c r="L169" s="279"/>
      <c r="M169" s="284"/>
      <c r="N169" s="285"/>
      <c r="O169" s="286"/>
      <c r="P169" s="286"/>
      <c r="Q169" s="286"/>
      <c r="R169" s="286"/>
      <c r="S169" s="286"/>
      <c r="T169" s="286"/>
      <c r="U169" s="286"/>
      <c r="V169" s="286"/>
      <c r="W169" s="286"/>
      <c r="X169" s="287"/>
      <c r="Y169" s="13"/>
      <c r="Z169" s="13"/>
      <c r="AA169" s="13"/>
      <c r="AB169" s="13"/>
      <c r="AC169" s="13"/>
      <c r="AD169" s="13"/>
      <c r="AE169" s="13"/>
      <c r="AT169" s="288" t="s">
        <v>173</v>
      </c>
      <c r="AU169" s="288" t="s">
        <v>89</v>
      </c>
      <c r="AV169" s="13" t="s">
        <v>89</v>
      </c>
      <c r="AW169" s="13" t="s">
        <v>5</v>
      </c>
      <c r="AX169" s="13" t="s">
        <v>79</v>
      </c>
      <c r="AY169" s="288" t="s">
        <v>154</v>
      </c>
    </row>
    <row r="170" s="15" customFormat="1">
      <c r="A170" s="15"/>
      <c r="B170" s="303"/>
      <c r="C170" s="304"/>
      <c r="D170" s="262" t="s">
        <v>173</v>
      </c>
      <c r="E170" s="305" t="s">
        <v>1</v>
      </c>
      <c r="F170" s="306" t="s">
        <v>200</v>
      </c>
      <c r="G170" s="304"/>
      <c r="H170" s="307">
        <v>1</v>
      </c>
      <c r="I170" s="308"/>
      <c r="J170" s="308"/>
      <c r="K170" s="304"/>
      <c r="L170" s="304"/>
      <c r="M170" s="309"/>
      <c r="N170" s="310"/>
      <c r="O170" s="311"/>
      <c r="P170" s="311"/>
      <c r="Q170" s="311"/>
      <c r="R170" s="311"/>
      <c r="S170" s="311"/>
      <c r="T170" s="311"/>
      <c r="U170" s="311"/>
      <c r="V170" s="311"/>
      <c r="W170" s="311"/>
      <c r="X170" s="312"/>
      <c r="Y170" s="15"/>
      <c r="Z170" s="15"/>
      <c r="AA170" s="15"/>
      <c r="AB170" s="15"/>
      <c r="AC170" s="15"/>
      <c r="AD170" s="15"/>
      <c r="AE170" s="15"/>
      <c r="AT170" s="313" t="s">
        <v>173</v>
      </c>
      <c r="AU170" s="313" t="s">
        <v>89</v>
      </c>
      <c r="AV170" s="15" t="s">
        <v>162</v>
      </c>
      <c r="AW170" s="15" t="s">
        <v>5</v>
      </c>
      <c r="AX170" s="15" t="s">
        <v>87</v>
      </c>
      <c r="AY170" s="313" t="s">
        <v>154</v>
      </c>
    </row>
    <row r="171" s="2" customFormat="1" ht="49.05" customHeight="1">
      <c r="A171" s="42"/>
      <c r="B171" s="43"/>
      <c r="C171" s="249" t="s">
        <v>155</v>
      </c>
      <c r="D171" s="249" t="s">
        <v>157</v>
      </c>
      <c r="E171" s="250" t="s">
        <v>842</v>
      </c>
      <c r="F171" s="251" t="s">
        <v>843</v>
      </c>
      <c r="G171" s="252" t="s">
        <v>739</v>
      </c>
      <c r="H171" s="253">
        <v>1</v>
      </c>
      <c r="I171" s="254"/>
      <c r="J171" s="254"/>
      <c r="K171" s="255">
        <f>ROUND(P171*H171,2)</f>
        <v>0</v>
      </c>
      <c r="L171" s="251" t="s">
        <v>1</v>
      </c>
      <c r="M171" s="45"/>
      <c r="N171" s="256" t="s">
        <v>1</v>
      </c>
      <c r="O171" s="257" t="s">
        <v>42</v>
      </c>
      <c r="P171" s="258">
        <f>I171+J171</f>
        <v>0</v>
      </c>
      <c r="Q171" s="258">
        <f>ROUND(I171*H171,2)</f>
        <v>0</v>
      </c>
      <c r="R171" s="258">
        <f>ROUND(J171*H171,2)</f>
        <v>0</v>
      </c>
      <c r="S171" s="95"/>
      <c r="T171" s="259">
        <f>S171*H171</f>
        <v>0</v>
      </c>
      <c r="U171" s="259">
        <v>0</v>
      </c>
      <c r="V171" s="259">
        <f>U171*H171</f>
        <v>0</v>
      </c>
      <c r="W171" s="259">
        <v>0</v>
      </c>
      <c r="X171" s="260">
        <f>W171*H171</f>
        <v>0</v>
      </c>
      <c r="Y171" s="42"/>
      <c r="Z171" s="42"/>
      <c r="AA171" s="42"/>
      <c r="AB171" s="42"/>
      <c r="AC171" s="42"/>
      <c r="AD171" s="42"/>
      <c r="AE171" s="42"/>
      <c r="AR171" s="261" t="s">
        <v>162</v>
      </c>
      <c r="AT171" s="261" t="s">
        <v>157</v>
      </c>
      <c r="AU171" s="261" t="s">
        <v>89</v>
      </c>
      <c r="AY171" s="17" t="s">
        <v>154</v>
      </c>
      <c r="BE171" s="148">
        <f>IF(O171="základní",K171,0)</f>
        <v>0</v>
      </c>
      <c r="BF171" s="148">
        <f>IF(O171="snížená",K171,0)</f>
        <v>0</v>
      </c>
      <c r="BG171" s="148">
        <f>IF(O171="zákl. přenesená",K171,0)</f>
        <v>0</v>
      </c>
      <c r="BH171" s="148">
        <f>IF(O171="sníž. přenesená",K171,0)</f>
        <v>0</v>
      </c>
      <c r="BI171" s="148">
        <f>IF(O171="nulová",K171,0)</f>
        <v>0</v>
      </c>
      <c r="BJ171" s="17" t="s">
        <v>87</v>
      </c>
      <c r="BK171" s="148">
        <f>ROUND(P171*H171,2)</f>
        <v>0</v>
      </c>
      <c r="BL171" s="17" t="s">
        <v>162</v>
      </c>
      <c r="BM171" s="261" t="s">
        <v>844</v>
      </c>
    </row>
    <row r="172" s="2" customFormat="1">
      <c r="A172" s="42"/>
      <c r="B172" s="43"/>
      <c r="C172" s="44"/>
      <c r="D172" s="262" t="s">
        <v>164</v>
      </c>
      <c r="E172" s="44"/>
      <c r="F172" s="263" t="s">
        <v>845</v>
      </c>
      <c r="G172" s="44"/>
      <c r="H172" s="44"/>
      <c r="I172" s="217"/>
      <c r="J172" s="217"/>
      <c r="K172" s="44"/>
      <c r="L172" s="44"/>
      <c r="M172" s="45"/>
      <c r="N172" s="264"/>
      <c r="O172" s="265"/>
      <c r="P172" s="95"/>
      <c r="Q172" s="95"/>
      <c r="R172" s="95"/>
      <c r="S172" s="95"/>
      <c r="T172" s="95"/>
      <c r="U172" s="95"/>
      <c r="V172" s="95"/>
      <c r="W172" s="95"/>
      <c r="X172" s="96"/>
      <c r="Y172" s="42"/>
      <c r="Z172" s="42"/>
      <c r="AA172" s="42"/>
      <c r="AB172" s="42"/>
      <c r="AC172" s="42"/>
      <c r="AD172" s="42"/>
      <c r="AE172" s="42"/>
      <c r="AT172" s="17" t="s">
        <v>164</v>
      </c>
      <c r="AU172" s="17" t="s">
        <v>89</v>
      </c>
    </row>
    <row r="173" s="2" customFormat="1">
      <c r="A173" s="42"/>
      <c r="B173" s="43"/>
      <c r="C173" s="44"/>
      <c r="D173" s="262" t="s">
        <v>805</v>
      </c>
      <c r="E173" s="44"/>
      <c r="F173" s="314" t="s">
        <v>846</v>
      </c>
      <c r="G173" s="44"/>
      <c r="H173" s="44"/>
      <c r="I173" s="217"/>
      <c r="J173" s="217"/>
      <c r="K173" s="44"/>
      <c r="L173" s="44"/>
      <c r="M173" s="45"/>
      <c r="N173" s="264"/>
      <c r="O173" s="265"/>
      <c r="P173" s="95"/>
      <c r="Q173" s="95"/>
      <c r="R173" s="95"/>
      <c r="S173" s="95"/>
      <c r="T173" s="95"/>
      <c r="U173" s="95"/>
      <c r="V173" s="95"/>
      <c r="W173" s="95"/>
      <c r="X173" s="96"/>
      <c r="Y173" s="42"/>
      <c r="Z173" s="42"/>
      <c r="AA173" s="42"/>
      <c r="AB173" s="42"/>
      <c r="AC173" s="42"/>
      <c r="AD173" s="42"/>
      <c r="AE173" s="42"/>
      <c r="AT173" s="17" t="s">
        <v>805</v>
      </c>
      <c r="AU173" s="17" t="s">
        <v>89</v>
      </c>
    </row>
    <row r="174" s="14" customFormat="1">
      <c r="A174" s="14"/>
      <c r="B174" s="293"/>
      <c r="C174" s="294"/>
      <c r="D174" s="262" t="s">
        <v>173</v>
      </c>
      <c r="E174" s="295" t="s">
        <v>1</v>
      </c>
      <c r="F174" s="296" t="s">
        <v>847</v>
      </c>
      <c r="G174" s="294"/>
      <c r="H174" s="295" t="s">
        <v>1</v>
      </c>
      <c r="I174" s="297"/>
      <c r="J174" s="297"/>
      <c r="K174" s="294"/>
      <c r="L174" s="294"/>
      <c r="M174" s="298"/>
      <c r="N174" s="299"/>
      <c r="O174" s="300"/>
      <c r="P174" s="300"/>
      <c r="Q174" s="300"/>
      <c r="R174" s="300"/>
      <c r="S174" s="300"/>
      <c r="T174" s="300"/>
      <c r="U174" s="300"/>
      <c r="V174" s="300"/>
      <c r="W174" s="300"/>
      <c r="X174" s="301"/>
      <c r="Y174" s="14"/>
      <c r="Z174" s="14"/>
      <c r="AA174" s="14"/>
      <c r="AB174" s="14"/>
      <c r="AC174" s="14"/>
      <c r="AD174" s="14"/>
      <c r="AE174" s="14"/>
      <c r="AT174" s="302" t="s">
        <v>173</v>
      </c>
      <c r="AU174" s="302" t="s">
        <v>89</v>
      </c>
      <c r="AV174" s="14" t="s">
        <v>87</v>
      </c>
      <c r="AW174" s="14" t="s">
        <v>5</v>
      </c>
      <c r="AX174" s="14" t="s">
        <v>79</v>
      </c>
      <c r="AY174" s="302" t="s">
        <v>154</v>
      </c>
    </row>
    <row r="175" s="13" customFormat="1">
      <c r="A175" s="13"/>
      <c r="B175" s="278"/>
      <c r="C175" s="279"/>
      <c r="D175" s="262" t="s">
        <v>173</v>
      </c>
      <c r="E175" s="280" t="s">
        <v>1</v>
      </c>
      <c r="F175" s="281" t="s">
        <v>87</v>
      </c>
      <c r="G175" s="279"/>
      <c r="H175" s="282">
        <v>1</v>
      </c>
      <c r="I175" s="283"/>
      <c r="J175" s="283"/>
      <c r="K175" s="279"/>
      <c r="L175" s="279"/>
      <c r="M175" s="284"/>
      <c r="N175" s="285"/>
      <c r="O175" s="286"/>
      <c r="P175" s="286"/>
      <c r="Q175" s="286"/>
      <c r="R175" s="286"/>
      <c r="S175" s="286"/>
      <c r="T175" s="286"/>
      <c r="U175" s="286"/>
      <c r="V175" s="286"/>
      <c r="W175" s="286"/>
      <c r="X175" s="287"/>
      <c r="Y175" s="13"/>
      <c r="Z175" s="13"/>
      <c r="AA175" s="13"/>
      <c r="AB175" s="13"/>
      <c r="AC175" s="13"/>
      <c r="AD175" s="13"/>
      <c r="AE175" s="13"/>
      <c r="AT175" s="288" t="s">
        <v>173</v>
      </c>
      <c r="AU175" s="288" t="s">
        <v>89</v>
      </c>
      <c r="AV175" s="13" t="s">
        <v>89</v>
      </c>
      <c r="AW175" s="13" t="s">
        <v>5</v>
      </c>
      <c r="AX175" s="13" t="s">
        <v>79</v>
      </c>
      <c r="AY175" s="288" t="s">
        <v>154</v>
      </c>
    </row>
    <row r="176" s="15" customFormat="1">
      <c r="A176" s="15"/>
      <c r="B176" s="303"/>
      <c r="C176" s="304"/>
      <c r="D176" s="262" t="s">
        <v>173</v>
      </c>
      <c r="E176" s="305" t="s">
        <v>1</v>
      </c>
      <c r="F176" s="306" t="s">
        <v>200</v>
      </c>
      <c r="G176" s="304"/>
      <c r="H176" s="307">
        <v>1</v>
      </c>
      <c r="I176" s="308"/>
      <c r="J176" s="308"/>
      <c r="K176" s="304"/>
      <c r="L176" s="304"/>
      <c r="M176" s="309"/>
      <c r="N176" s="310"/>
      <c r="O176" s="311"/>
      <c r="P176" s="311"/>
      <c r="Q176" s="311"/>
      <c r="R176" s="311"/>
      <c r="S176" s="311"/>
      <c r="T176" s="311"/>
      <c r="U176" s="311"/>
      <c r="V176" s="311"/>
      <c r="W176" s="311"/>
      <c r="X176" s="312"/>
      <c r="Y176" s="15"/>
      <c r="Z176" s="15"/>
      <c r="AA176" s="15"/>
      <c r="AB176" s="15"/>
      <c r="AC176" s="15"/>
      <c r="AD176" s="15"/>
      <c r="AE176" s="15"/>
      <c r="AT176" s="313" t="s">
        <v>173</v>
      </c>
      <c r="AU176" s="313" t="s">
        <v>89</v>
      </c>
      <c r="AV176" s="15" t="s">
        <v>162</v>
      </c>
      <c r="AW176" s="15" t="s">
        <v>5</v>
      </c>
      <c r="AX176" s="15" t="s">
        <v>87</v>
      </c>
      <c r="AY176" s="313" t="s">
        <v>154</v>
      </c>
    </row>
    <row r="177" s="2" customFormat="1" ht="76.35" customHeight="1">
      <c r="A177" s="42"/>
      <c r="B177" s="43"/>
      <c r="C177" s="249" t="s">
        <v>260</v>
      </c>
      <c r="D177" s="249" t="s">
        <v>157</v>
      </c>
      <c r="E177" s="250" t="s">
        <v>848</v>
      </c>
      <c r="F177" s="251" t="s">
        <v>849</v>
      </c>
      <c r="G177" s="252" t="s">
        <v>739</v>
      </c>
      <c r="H177" s="253">
        <v>1</v>
      </c>
      <c r="I177" s="254"/>
      <c r="J177" s="254"/>
      <c r="K177" s="255">
        <f>ROUND(P177*H177,2)</f>
        <v>0</v>
      </c>
      <c r="L177" s="251" t="s">
        <v>1</v>
      </c>
      <c r="M177" s="45"/>
      <c r="N177" s="256" t="s">
        <v>1</v>
      </c>
      <c r="O177" s="257" t="s">
        <v>42</v>
      </c>
      <c r="P177" s="258">
        <f>I177+J177</f>
        <v>0</v>
      </c>
      <c r="Q177" s="258">
        <f>ROUND(I177*H177,2)</f>
        <v>0</v>
      </c>
      <c r="R177" s="258">
        <f>ROUND(J177*H177,2)</f>
        <v>0</v>
      </c>
      <c r="S177" s="95"/>
      <c r="T177" s="259">
        <f>S177*H177</f>
        <v>0</v>
      </c>
      <c r="U177" s="259">
        <v>0</v>
      </c>
      <c r="V177" s="259">
        <f>U177*H177</f>
        <v>0</v>
      </c>
      <c r="W177" s="259">
        <v>0</v>
      </c>
      <c r="X177" s="260">
        <f>W177*H177</f>
        <v>0</v>
      </c>
      <c r="Y177" s="42"/>
      <c r="Z177" s="42"/>
      <c r="AA177" s="42"/>
      <c r="AB177" s="42"/>
      <c r="AC177" s="42"/>
      <c r="AD177" s="42"/>
      <c r="AE177" s="42"/>
      <c r="AR177" s="261" t="s">
        <v>162</v>
      </c>
      <c r="AT177" s="261" t="s">
        <v>157</v>
      </c>
      <c r="AU177" s="261" t="s">
        <v>89</v>
      </c>
      <c r="AY177" s="17" t="s">
        <v>154</v>
      </c>
      <c r="BE177" s="148">
        <f>IF(O177="základní",K177,0)</f>
        <v>0</v>
      </c>
      <c r="BF177" s="148">
        <f>IF(O177="snížená",K177,0)</f>
        <v>0</v>
      </c>
      <c r="BG177" s="148">
        <f>IF(O177="zákl. přenesená",K177,0)</f>
        <v>0</v>
      </c>
      <c r="BH177" s="148">
        <f>IF(O177="sníž. přenesená",K177,0)</f>
        <v>0</v>
      </c>
      <c r="BI177" s="148">
        <f>IF(O177="nulová",K177,0)</f>
        <v>0</v>
      </c>
      <c r="BJ177" s="17" t="s">
        <v>87</v>
      </c>
      <c r="BK177" s="148">
        <f>ROUND(P177*H177,2)</f>
        <v>0</v>
      </c>
      <c r="BL177" s="17" t="s">
        <v>162</v>
      </c>
      <c r="BM177" s="261" t="s">
        <v>850</v>
      </c>
    </row>
    <row r="178" s="2" customFormat="1">
      <c r="A178" s="42"/>
      <c r="B178" s="43"/>
      <c r="C178" s="44"/>
      <c r="D178" s="262" t="s">
        <v>164</v>
      </c>
      <c r="E178" s="44"/>
      <c r="F178" s="263" t="s">
        <v>851</v>
      </c>
      <c r="G178" s="44"/>
      <c r="H178" s="44"/>
      <c r="I178" s="217"/>
      <c r="J178" s="217"/>
      <c r="K178" s="44"/>
      <c r="L178" s="44"/>
      <c r="M178" s="45"/>
      <c r="N178" s="264"/>
      <c r="O178" s="265"/>
      <c r="P178" s="95"/>
      <c r="Q178" s="95"/>
      <c r="R178" s="95"/>
      <c r="S178" s="95"/>
      <c r="T178" s="95"/>
      <c r="U178" s="95"/>
      <c r="V178" s="95"/>
      <c r="W178" s="95"/>
      <c r="X178" s="96"/>
      <c r="Y178" s="42"/>
      <c r="Z178" s="42"/>
      <c r="AA178" s="42"/>
      <c r="AB178" s="42"/>
      <c r="AC178" s="42"/>
      <c r="AD178" s="42"/>
      <c r="AE178" s="42"/>
      <c r="AT178" s="17" t="s">
        <v>164</v>
      </c>
      <c r="AU178" s="17" t="s">
        <v>89</v>
      </c>
    </row>
    <row r="179" s="2" customFormat="1">
      <c r="A179" s="42"/>
      <c r="B179" s="43"/>
      <c r="C179" s="44"/>
      <c r="D179" s="262" t="s">
        <v>805</v>
      </c>
      <c r="E179" s="44"/>
      <c r="F179" s="314" t="s">
        <v>852</v>
      </c>
      <c r="G179" s="44"/>
      <c r="H179" s="44"/>
      <c r="I179" s="217"/>
      <c r="J179" s="217"/>
      <c r="K179" s="44"/>
      <c r="L179" s="44"/>
      <c r="M179" s="45"/>
      <c r="N179" s="264"/>
      <c r="O179" s="265"/>
      <c r="P179" s="95"/>
      <c r="Q179" s="95"/>
      <c r="R179" s="95"/>
      <c r="S179" s="95"/>
      <c r="T179" s="95"/>
      <c r="U179" s="95"/>
      <c r="V179" s="95"/>
      <c r="W179" s="95"/>
      <c r="X179" s="96"/>
      <c r="Y179" s="42"/>
      <c r="Z179" s="42"/>
      <c r="AA179" s="42"/>
      <c r="AB179" s="42"/>
      <c r="AC179" s="42"/>
      <c r="AD179" s="42"/>
      <c r="AE179" s="42"/>
      <c r="AT179" s="17" t="s">
        <v>805</v>
      </c>
      <c r="AU179" s="17" t="s">
        <v>89</v>
      </c>
    </row>
    <row r="180" s="14" customFormat="1">
      <c r="A180" s="14"/>
      <c r="B180" s="293"/>
      <c r="C180" s="294"/>
      <c r="D180" s="262" t="s">
        <v>173</v>
      </c>
      <c r="E180" s="295" t="s">
        <v>1</v>
      </c>
      <c r="F180" s="296" t="s">
        <v>853</v>
      </c>
      <c r="G180" s="294"/>
      <c r="H180" s="295" t="s">
        <v>1</v>
      </c>
      <c r="I180" s="297"/>
      <c r="J180" s="297"/>
      <c r="K180" s="294"/>
      <c r="L180" s="294"/>
      <c r="M180" s="298"/>
      <c r="N180" s="299"/>
      <c r="O180" s="300"/>
      <c r="P180" s="300"/>
      <c r="Q180" s="300"/>
      <c r="R180" s="300"/>
      <c r="S180" s="300"/>
      <c r="T180" s="300"/>
      <c r="U180" s="300"/>
      <c r="V180" s="300"/>
      <c r="W180" s="300"/>
      <c r="X180" s="301"/>
      <c r="Y180" s="14"/>
      <c r="Z180" s="14"/>
      <c r="AA180" s="14"/>
      <c r="AB180" s="14"/>
      <c r="AC180" s="14"/>
      <c r="AD180" s="14"/>
      <c r="AE180" s="14"/>
      <c r="AT180" s="302" t="s">
        <v>173</v>
      </c>
      <c r="AU180" s="302" t="s">
        <v>89</v>
      </c>
      <c r="AV180" s="14" t="s">
        <v>87</v>
      </c>
      <c r="AW180" s="14" t="s">
        <v>5</v>
      </c>
      <c r="AX180" s="14" t="s">
        <v>79</v>
      </c>
      <c r="AY180" s="302" t="s">
        <v>154</v>
      </c>
    </row>
    <row r="181" s="13" customFormat="1">
      <c r="A181" s="13"/>
      <c r="B181" s="278"/>
      <c r="C181" s="279"/>
      <c r="D181" s="262" t="s">
        <v>173</v>
      </c>
      <c r="E181" s="280" t="s">
        <v>1</v>
      </c>
      <c r="F181" s="281" t="s">
        <v>87</v>
      </c>
      <c r="G181" s="279"/>
      <c r="H181" s="282">
        <v>1</v>
      </c>
      <c r="I181" s="283"/>
      <c r="J181" s="283"/>
      <c r="K181" s="279"/>
      <c r="L181" s="279"/>
      <c r="M181" s="284"/>
      <c r="N181" s="285"/>
      <c r="O181" s="286"/>
      <c r="P181" s="286"/>
      <c r="Q181" s="286"/>
      <c r="R181" s="286"/>
      <c r="S181" s="286"/>
      <c r="T181" s="286"/>
      <c r="U181" s="286"/>
      <c r="V181" s="286"/>
      <c r="W181" s="286"/>
      <c r="X181" s="287"/>
      <c r="Y181" s="13"/>
      <c r="Z181" s="13"/>
      <c r="AA181" s="13"/>
      <c r="AB181" s="13"/>
      <c r="AC181" s="13"/>
      <c r="AD181" s="13"/>
      <c r="AE181" s="13"/>
      <c r="AT181" s="288" t="s">
        <v>173</v>
      </c>
      <c r="AU181" s="288" t="s">
        <v>89</v>
      </c>
      <c r="AV181" s="13" t="s">
        <v>89</v>
      </c>
      <c r="AW181" s="13" t="s">
        <v>5</v>
      </c>
      <c r="AX181" s="13" t="s">
        <v>79</v>
      </c>
      <c r="AY181" s="288" t="s">
        <v>154</v>
      </c>
    </row>
    <row r="182" s="15" customFormat="1">
      <c r="A182" s="15"/>
      <c r="B182" s="303"/>
      <c r="C182" s="304"/>
      <c r="D182" s="262" t="s">
        <v>173</v>
      </c>
      <c r="E182" s="305" t="s">
        <v>1</v>
      </c>
      <c r="F182" s="306" t="s">
        <v>200</v>
      </c>
      <c r="G182" s="304"/>
      <c r="H182" s="307">
        <v>1</v>
      </c>
      <c r="I182" s="308"/>
      <c r="J182" s="308"/>
      <c r="K182" s="304"/>
      <c r="L182" s="304"/>
      <c r="M182" s="309"/>
      <c r="N182" s="310"/>
      <c r="O182" s="311"/>
      <c r="P182" s="311"/>
      <c r="Q182" s="311"/>
      <c r="R182" s="311"/>
      <c r="S182" s="311"/>
      <c r="T182" s="311"/>
      <c r="U182" s="311"/>
      <c r="V182" s="311"/>
      <c r="W182" s="311"/>
      <c r="X182" s="312"/>
      <c r="Y182" s="15"/>
      <c r="Z182" s="15"/>
      <c r="AA182" s="15"/>
      <c r="AB182" s="15"/>
      <c r="AC182" s="15"/>
      <c r="AD182" s="15"/>
      <c r="AE182" s="15"/>
      <c r="AT182" s="313" t="s">
        <v>173</v>
      </c>
      <c r="AU182" s="313" t="s">
        <v>89</v>
      </c>
      <c r="AV182" s="15" t="s">
        <v>162</v>
      </c>
      <c r="AW182" s="15" t="s">
        <v>5</v>
      </c>
      <c r="AX182" s="15" t="s">
        <v>87</v>
      </c>
      <c r="AY182" s="313" t="s">
        <v>154</v>
      </c>
    </row>
    <row r="183" s="2" customFormat="1" ht="76.35" customHeight="1">
      <c r="A183" s="42"/>
      <c r="B183" s="43"/>
      <c r="C183" s="249" t="s">
        <v>267</v>
      </c>
      <c r="D183" s="249" t="s">
        <v>157</v>
      </c>
      <c r="E183" s="250" t="s">
        <v>854</v>
      </c>
      <c r="F183" s="251" t="s">
        <v>855</v>
      </c>
      <c r="G183" s="252" t="s">
        <v>739</v>
      </c>
      <c r="H183" s="253">
        <v>1</v>
      </c>
      <c r="I183" s="254"/>
      <c r="J183" s="254"/>
      <c r="K183" s="255">
        <f>ROUND(P183*H183,2)</f>
        <v>0</v>
      </c>
      <c r="L183" s="251" t="s">
        <v>802</v>
      </c>
      <c r="M183" s="45"/>
      <c r="N183" s="256" t="s">
        <v>1</v>
      </c>
      <c r="O183" s="257" t="s">
        <v>42</v>
      </c>
      <c r="P183" s="258">
        <f>I183+J183</f>
        <v>0</v>
      </c>
      <c r="Q183" s="258">
        <f>ROUND(I183*H183,2)</f>
        <v>0</v>
      </c>
      <c r="R183" s="258">
        <f>ROUND(J183*H183,2)</f>
        <v>0</v>
      </c>
      <c r="S183" s="95"/>
      <c r="T183" s="259">
        <f>S183*H183</f>
        <v>0</v>
      </c>
      <c r="U183" s="259">
        <v>0</v>
      </c>
      <c r="V183" s="259">
        <f>U183*H183</f>
        <v>0</v>
      </c>
      <c r="W183" s="259">
        <v>0</v>
      </c>
      <c r="X183" s="260">
        <f>W183*H183</f>
        <v>0</v>
      </c>
      <c r="Y183" s="42"/>
      <c r="Z183" s="42"/>
      <c r="AA183" s="42"/>
      <c r="AB183" s="42"/>
      <c r="AC183" s="42"/>
      <c r="AD183" s="42"/>
      <c r="AE183" s="42"/>
      <c r="AR183" s="261" t="s">
        <v>803</v>
      </c>
      <c r="AT183" s="261" t="s">
        <v>157</v>
      </c>
      <c r="AU183" s="261" t="s">
        <v>89</v>
      </c>
      <c r="AY183" s="17" t="s">
        <v>154</v>
      </c>
      <c r="BE183" s="148">
        <f>IF(O183="základní",K183,0)</f>
        <v>0</v>
      </c>
      <c r="BF183" s="148">
        <f>IF(O183="snížená",K183,0)</f>
        <v>0</v>
      </c>
      <c r="BG183" s="148">
        <f>IF(O183="zákl. přenesená",K183,0)</f>
        <v>0</v>
      </c>
      <c r="BH183" s="148">
        <f>IF(O183="sníž. přenesená",K183,0)</f>
        <v>0</v>
      </c>
      <c r="BI183" s="148">
        <f>IF(O183="nulová",K183,0)</f>
        <v>0</v>
      </c>
      <c r="BJ183" s="17" t="s">
        <v>87</v>
      </c>
      <c r="BK183" s="148">
        <f>ROUND(P183*H183,2)</f>
        <v>0</v>
      </c>
      <c r="BL183" s="17" t="s">
        <v>803</v>
      </c>
      <c r="BM183" s="261" t="s">
        <v>856</v>
      </c>
    </row>
    <row r="184" s="2" customFormat="1">
      <c r="A184" s="42"/>
      <c r="B184" s="43"/>
      <c r="C184" s="44"/>
      <c r="D184" s="262" t="s">
        <v>164</v>
      </c>
      <c r="E184" s="44"/>
      <c r="F184" s="263" t="s">
        <v>857</v>
      </c>
      <c r="G184" s="44"/>
      <c r="H184" s="44"/>
      <c r="I184" s="217"/>
      <c r="J184" s="217"/>
      <c r="K184" s="44"/>
      <c r="L184" s="44"/>
      <c r="M184" s="45"/>
      <c r="N184" s="264"/>
      <c r="O184" s="265"/>
      <c r="P184" s="95"/>
      <c r="Q184" s="95"/>
      <c r="R184" s="95"/>
      <c r="S184" s="95"/>
      <c r="T184" s="95"/>
      <c r="U184" s="95"/>
      <c r="V184" s="95"/>
      <c r="W184" s="95"/>
      <c r="X184" s="96"/>
      <c r="Y184" s="42"/>
      <c r="Z184" s="42"/>
      <c r="AA184" s="42"/>
      <c r="AB184" s="42"/>
      <c r="AC184" s="42"/>
      <c r="AD184" s="42"/>
      <c r="AE184" s="42"/>
      <c r="AT184" s="17" t="s">
        <v>164</v>
      </c>
      <c r="AU184" s="17" t="s">
        <v>89</v>
      </c>
    </row>
    <row r="185" s="2" customFormat="1">
      <c r="A185" s="42"/>
      <c r="B185" s="43"/>
      <c r="C185" s="44"/>
      <c r="D185" s="262" t="s">
        <v>805</v>
      </c>
      <c r="E185" s="44"/>
      <c r="F185" s="314" t="s">
        <v>858</v>
      </c>
      <c r="G185" s="44"/>
      <c r="H185" s="44"/>
      <c r="I185" s="217"/>
      <c r="J185" s="217"/>
      <c r="K185" s="44"/>
      <c r="L185" s="44"/>
      <c r="M185" s="45"/>
      <c r="N185" s="264"/>
      <c r="O185" s="265"/>
      <c r="P185" s="95"/>
      <c r="Q185" s="95"/>
      <c r="R185" s="95"/>
      <c r="S185" s="95"/>
      <c r="T185" s="95"/>
      <c r="U185" s="95"/>
      <c r="V185" s="95"/>
      <c r="W185" s="95"/>
      <c r="X185" s="96"/>
      <c r="Y185" s="42"/>
      <c r="Z185" s="42"/>
      <c r="AA185" s="42"/>
      <c r="AB185" s="42"/>
      <c r="AC185" s="42"/>
      <c r="AD185" s="42"/>
      <c r="AE185" s="42"/>
      <c r="AT185" s="17" t="s">
        <v>805</v>
      </c>
      <c r="AU185" s="17" t="s">
        <v>89</v>
      </c>
    </row>
    <row r="186" s="14" customFormat="1">
      <c r="A186" s="14"/>
      <c r="B186" s="293"/>
      <c r="C186" s="294"/>
      <c r="D186" s="262" t="s">
        <v>173</v>
      </c>
      <c r="E186" s="295" t="s">
        <v>1</v>
      </c>
      <c r="F186" s="296" t="s">
        <v>859</v>
      </c>
      <c r="G186" s="294"/>
      <c r="H186" s="295" t="s">
        <v>1</v>
      </c>
      <c r="I186" s="297"/>
      <c r="J186" s="297"/>
      <c r="K186" s="294"/>
      <c r="L186" s="294"/>
      <c r="M186" s="298"/>
      <c r="N186" s="299"/>
      <c r="O186" s="300"/>
      <c r="P186" s="300"/>
      <c r="Q186" s="300"/>
      <c r="R186" s="300"/>
      <c r="S186" s="300"/>
      <c r="T186" s="300"/>
      <c r="U186" s="300"/>
      <c r="V186" s="300"/>
      <c r="W186" s="300"/>
      <c r="X186" s="301"/>
      <c r="Y186" s="14"/>
      <c r="Z186" s="14"/>
      <c r="AA186" s="14"/>
      <c r="AB186" s="14"/>
      <c r="AC186" s="14"/>
      <c r="AD186" s="14"/>
      <c r="AE186" s="14"/>
      <c r="AT186" s="302" t="s">
        <v>173</v>
      </c>
      <c r="AU186" s="302" t="s">
        <v>89</v>
      </c>
      <c r="AV186" s="14" t="s">
        <v>87</v>
      </c>
      <c r="AW186" s="14" t="s">
        <v>5</v>
      </c>
      <c r="AX186" s="14" t="s">
        <v>79</v>
      </c>
      <c r="AY186" s="302" t="s">
        <v>154</v>
      </c>
    </row>
    <row r="187" s="13" customFormat="1">
      <c r="A187" s="13"/>
      <c r="B187" s="278"/>
      <c r="C187" s="279"/>
      <c r="D187" s="262" t="s">
        <v>173</v>
      </c>
      <c r="E187" s="280" t="s">
        <v>1</v>
      </c>
      <c r="F187" s="281" t="s">
        <v>87</v>
      </c>
      <c r="G187" s="279"/>
      <c r="H187" s="282">
        <v>1</v>
      </c>
      <c r="I187" s="283"/>
      <c r="J187" s="283"/>
      <c r="K187" s="279"/>
      <c r="L187" s="279"/>
      <c r="M187" s="284"/>
      <c r="N187" s="285"/>
      <c r="O187" s="286"/>
      <c r="P187" s="286"/>
      <c r="Q187" s="286"/>
      <c r="R187" s="286"/>
      <c r="S187" s="286"/>
      <c r="T187" s="286"/>
      <c r="U187" s="286"/>
      <c r="V187" s="286"/>
      <c r="W187" s="286"/>
      <c r="X187" s="287"/>
      <c r="Y187" s="13"/>
      <c r="Z187" s="13"/>
      <c r="AA187" s="13"/>
      <c r="AB187" s="13"/>
      <c r="AC187" s="13"/>
      <c r="AD187" s="13"/>
      <c r="AE187" s="13"/>
      <c r="AT187" s="288" t="s">
        <v>173</v>
      </c>
      <c r="AU187" s="288" t="s">
        <v>89</v>
      </c>
      <c r="AV187" s="13" t="s">
        <v>89</v>
      </c>
      <c r="AW187" s="13" t="s">
        <v>5</v>
      </c>
      <c r="AX187" s="13" t="s">
        <v>79</v>
      </c>
      <c r="AY187" s="288" t="s">
        <v>154</v>
      </c>
    </row>
    <row r="188" s="15" customFormat="1">
      <c r="A188" s="15"/>
      <c r="B188" s="303"/>
      <c r="C188" s="304"/>
      <c r="D188" s="262" t="s">
        <v>173</v>
      </c>
      <c r="E188" s="305" t="s">
        <v>1</v>
      </c>
      <c r="F188" s="306" t="s">
        <v>200</v>
      </c>
      <c r="G188" s="304"/>
      <c r="H188" s="307">
        <v>1</v>
      </c>
      <c r="I188" s="308"/>
      <c r="J188" s="308"/>
      <c r="K188" s="304"/>
      <c r="L188" s="304"/>
      <c r="M188" s="309"/>
      <c r="N188" s="310"/>
      <c r="O188" s="311"/>
      <c r="P188" s="311"/>
      <c r="Q188" s="311"/>
      <c r="R188" s="311"/>
      <c r="S188" s="311"/>
      <c r="T188" s="311"/>
      <c r="U188" s="311"/>
      <c r="V188" s="311"/>
      <c r="W188" s="311"/>
      <c r="X188" s="312"/>
      <c r="Y188" s="15"/>
      <c r="Z188" s="15"/>
      <c r="AA188" s="15"/>
      <c r="AB188" s="15"/>
      <c r="AC188" s="15"/>
      <c r="AD188" s="15"/>
      <c r="AE188" s="15"/>
      <c r="AT188" s="313" t="s">
        <v>173</v>
      </c>
      <c r="AU188" s="313" t="s">
        <v>89</v>
      </c>
      <c r="AV188" s="15" t="s">
        <v>162</v>
      </c>
      <c r="AW188" s="15" t="s">
        <v>5</v>
      </c>
      <c r="AX188" s="15" t="s">
        <v>87</v>
      </c>
      <c r="AY188" s="313" t="s">
        <v>154</v>
      </c>
    </row>
    <row r="189" s="2" customFormat="1" ht="24.15" customHeight="1">
      <c r="A189" s="42"/>
      <c r="B189" s="43"/>
      <c r="C189" s="249" t="s">
        <v>272</v>
      </c>
      <c r="D189" s="249" t="s">
        <v>157</v>
      </c>
      <c r="E189" s="250" t="s">
        <v>860</v>
      </c>
      <c r="F189" s="251" t="s">
        <v>861</v>
      </c>
      <c r="G189" s="252" t="s">
        <v>739</v>
      </c>
      <c r="H189" s="253">
        <v>1</v>
      </c>
      <c r="I189" s="254"/>
      <c r="J189" s="254"/>
      <c r="K189" s="255">
        <f>ROUND(P189*H189,2)</f>
        <v>0</v>
      </c>
      <c r="L189" s="251" t="s">
        <v>1</v>
      </c>
      <c r="M189" s="45"/>
      <c r="N189" s="256" t="s">
        <v>1</v>
      </c>
      <c r="O189" s="257" t="s">
        <v>42</v>
      </c>
      <c r="P189" s="258">
        <f>I189+J189</f>
        <v>0</v>
      </c>
      <c r="Q189" s="258">
        <f>ROUND(I189*H189,2)</f>
        <v>0</v>
      </c>
      <c r="R189" s="258">
        <f>ROUND(J189*H189,2)</f>
        <v>0</v>
      </c>
      <c r="S189" s="95"/>
      <c r="T189" s="259">
        <f>S189*H189</f>
        <v>0</v>
      </c>
      <c r="U189" s="259">
        <v>0</v>
      </c>
      <c r="V189" s="259">
        <f>U189*H189</f>
        <v>0</v>
      </c>
      <c r="W189" s="259">
        <v>0</v>
      </c>
      <c r="X189" s="260">
        <f>W189*H189</f>
        <v>0</v>
      </c>
      <c r="Y189" s="42"/>
      <c r="Z189" s="42"/>
      <c r="AA189" s="42"/>
      <c r="AB189" s="42"/>
      <c r="AC189" s="42"/>
      <c r="AD189" s="42"/>
      <c r="AE189" s="42"/>
      <c r="AR189" s="261" t="s">
        <v>803</v>
      </c>
      <c r="AT189" s="261" t="s">
        <v>157</v>
      </c>
      <c r="AU189" s="261" t="s">
        <v>89</v>
      </c>
      <c r="AY189" s="17" t="s">
        <v>154</v>
      </c>
      <c r="BE189" s="148">
        <f>IF(O189="základní",K189,0)</f>
        <v>0</v>
      </c>
      <c r="BF189" s="148">
        <f>IF(O189="snížená",K189,0)</f>
        <v>0</v>
      </c>
      <c r="BG189" s="148">
        <f>IF(O189="zákl. přenesená",K189,0)</f>
        <v>0</v>
      </c>
      <c r="BH189" s="148">
        <f>IF(O189="sníž. přenesená",K189,0)</f>
        <v>0</v>
      </c>
      <c r="BI189" s="148">
        <f>IF(O189="nulová",K189,0)</f>
        <v>0</v>
      </c>
      <c r="BJ189" s="17" t="s">
        <v>87</v>
      </c>
      <c r="BK189" s="148">
        <f>ROUND(P189*H189,2)</f>
        <v>0</v>
      </c>
      <c r="BL189" s="17" t="s">
        <v>803</v>
      </c>
      <c r="BM189" s="261" t="s">
        <v>862</v>
      </c>
    </row>
    <row r="190" s="2" customFormat="1">
      <c r="A190" s="42"/>
      <c r="B190" s="43"/>
      <c r="C190" s="44"/>
      <c r="D190" s="262" t="s">
        <v>164</v>
      </c>
      <c r="E190" s="44"/>
      <c r="F190" s="263" t="s">
        <v>861</v>
      </c>
      <c r="G190" s="44"/>
      <c r="H190" s="44"/>
      <c r="I190" s="217"/>
      <c r="J190" s="217"/>
      <c r="K190" s="44"/>
      <c r="L190" s="44"/>
      <c r="M190" s="45"/>
      <c r="N190" s="264"/>
      <c r="O190" s="265"/>
      <c r="P190" s="95"/>
      <c r="Q190" s="95"/>
      <c r="R190" s="95"/>
      <c r="S190" s="95"/>
      <c r="T190" s="95"/>
      <c r="U190" s="95"/>
      <c r="V190" s="95"/>
      <c r="W190" s="95"/>
      <c r="X190" s="96"/>
      <c r="Y190" s="42"/>
      <c r="Z190" s="42"/>
      <c r="AA190" s="42"/>
      <c r="AB190" s="42"/>
      <c r="AC190" s="42"/>
      <c r="AD190" s="42"/>
      <c r="AE190" s="42"/>
      <c r="AT190" s="17" t="s">
        <v>164</v>
      </c>
      <c r="AU190" s="17" t="s">
        <v>89</v>
      </c>
    </row>
    <row r="191" s="2" customFormat="1">
      <c r="A191" s="42"/>
      <c r="B191" s="43"/>
      <c r="C191" s="44"/>
      <c r="D191" s="262" t="s">
        <v>805</v>
      </c>
      <c r="E191" s="44"/>
      <c r="F191" s="314" t="s">
        <v>863</v>
      </c>
      <c r="G191" s="44"/>
      <c r="H191" s="44"/>
      <c r="I191" s="217"/>
      <c r="J191" s="217"/>
      <c r="K191" s="44"/>
      <c r="L191" s="44"/>
      <c r="M191" s="45"/>
      <c r="N191" s="264"/>
      <c r="O191" s="265"/>
      <c r="P191" s="95"/>
      <c r="Q191" s="95"/>
      <c r="R191" s="95"/>
      <c r="S191" s="95"/>
      <c r="T191" s="95"/>
      <c r="U191" s="95"/>
      <c r="V191" s="95"/>
      <c r="W191" s="95"/>
      <c r="X191" s="96"/>
      <c r="Y191" s="42"/>
      <c r="Z191" s="42"/>
      <c r="AA191" s="42"/>
      <c r="AB191" s="42"/>
      <c r="AC191" s="42"/>
      <c r="AD191" s="42"/>
      <c r="AE191" s="42"/>
      <c r="AT191" s="17" t="s">
        <v>805</v>
      </c>
      <c r="AU191" s="17" t="s">
        <v>89</v>
      </c>
    </row>
    <row r="192" s="14" customFormat="1">
      <c r="A192" s="14"/>
      <c r="B192" s="293"/>
      <c r="C192" s="294"/>
      <c r="D192" s="262" t="s">
        <v>173</v>
      </c>
      <c r="E192" s="295" t="s">
        <v>1</v>
      </c>
      <c r="F192" s="296" t="s">
        <v>864</v>
      </c>
      <c r="G192" s="294"/>
      <c r="H192" s="295" t="s">
        <v>1</v>
      </c>
      <c r="I192" s="297"/>
      <c r="J192" s="297"/>
      <c r="K192" s="294"/>
      <c r="L192" s="294"/>
      <c r="M192" s="298"/>
      <c r="N192" s="299"/>
      <c r="O192" s="300"/>
      <c r="P192" s="300"/>
      <c r="Q192" s="300"/>
      <c r="R192" s="300"/>
      <c r="S192" s="300"/>
      <c r="T192" s="300"/>
      <c r="U192" s="300"/>
      <c r="V192" s="300"/>
      <c r="W192" s="300"/>
      <c r="X192" s="301"/>
      <c r="Y192" s="14"/>
      <c r="Z192" s="14"/>
      <c r="AA192" s="14"/>
      <c r="AB192" s="14"/>
      <c r="AC192" s="14"/>
      <c r="AD192" s="14"/>
      <c r="AE192" s="14"/>
      <c r="AT192" s="302" t="s">
        <v>173</v>
      </c>
      <c r="AU192" s="302" t="s">
        <v>89</v>
      </c>
      <c r="AV192" s="14" t="s">
        <v>87</v>
      </c>
      <c r="AW192" s="14" t="s">
        <v>5</v>
      </c>
      <c r="AX192" s="14" t="s">
        <v>79</v>
      </c>
      <c r="AY192" s="302" t="s">
        <v>154</v>
      </c>
    </row>
    <row r="193" s="13" customFormat="1">
      <c r="A193" s="13"/>
      <c r="B193" s="278"/>
      <c r="C193" s="279"/>
      <c r="D193" s="262" t="s">
        <v>173</v>
      </c>
      <c r="E193" s="280" t="s">
        <v>1</v>
      </c>
      <c r="F193" s="281" t="s">
        <v>87</v>
      </c>
      <c r="G193" s="279"/>
      <c r="H193" s="282">
        <v>1</v>
      </c>
      <c r="I193" s="283"/>
      <c r="J193" s="283"/>
      <c r="K193" s="279"/>
      <c r="L193" s="279"/>
      <c r="M193" s="284"/>
      <c r="N193" s="285"/>
      <c r="O193" s="286"/>
      <c r="P193" s="286"/>
      <c r="Q193" s="286"/>
      <c r="R193" s="286"/>
      <c r="S193" s="286"/>
      <c r="T193" s="286"/>
      <c r="U193" s="286"/>
      <c r="V193" s="286"/>
      <c r="W193" s="286"/>
      <c r="X193" s="287"/>
      <c r="Y193" s="13"/>
      <c r="Z193" s="13"/>
      <c r="AA193" s="13"/>
      <c r="AB193" s="13"/>
      <c r="AC193" s="13"/>
      <c r="AD193" s="13"/>
      <c r="AE193" s="13"/>
      <c r="AT193" s="288" t="s">
        <v>173</v>
      </c>
      <c r="AU193" s="288" t="s">
        <v>89</v>
      </c>
      <c r="AV193" s="13" t="s">
        <v>89</v>
      </c>
      <c r="AW193" s="13" t="s">
        <v>5</v>
      </c>
      <c r="AX193" s="13" t="s">
        <v>79</v>
      </c>
      <c r="AY193" s="288" t="s">
        <v>154</v>
      </c>
    </row>
    <row r="194" s="15" customFormat="1">
      <c r="A194" s="15"/>
      <c r="B194" s="303"/>
      <c r="C194" s="304"/>
      <c r="D194" s="262" t="s">
        <v>173</v>
      </c>
      <c r="E194" s="305" t="s">
        <v>1</v>
      </c>
      <c r="F194" s="306" t="s">
        <v>200</v>
      </c>
      <c r="G194" s="304"/>
      <c r="H194" s="307">
        <v>1</v>
      </c>
      <c r="I194" s="308"/>
      <c r="J194" s="308"/>
      <c r="K194" s="304"/>
      <c r="L194" s="304"/>
      <c r="M194" s="309"/>
      <c r="N194" s="310"/>
      <c r="O194" s="311"/>
      <c r="P194" s="311"/>
      <c r="Q194" s="311"/>
      <c r="R194" s="311"/>
      <c r="S194" s="311"/>
      <c r="T194" s="311"/>
      <c r="U194" s="311"/>
      <c r="V194" s="311"/>
      <c r="W194" s="311"/>
      <c r="X194" s="312"/>
      <c r="Y194" s="15"/>
      <c r="Z194" s="15"/>
      <c r="AA194" s="15"/>
      <c r="AB194" s="15"/>
      <c r="AC194" s="15"/>
      <c r="AD194" s="15"/>
      <c r="AE194" s="15"/>
      <c r="AT194" s="313" t="s">
        <v>173</v>
      </c>
      <c r="AU194" s="313" t="s">
        <v>89</v>
      </c>
      <c r="AV194" s="15" t="s">
        <v>162</v>
      </c>
      <c r="AW194" s="15" t="s">
        <v>5</v>
      </c>
      <c r="AX194" s="15" t="s">
        <v>87</v>
      </c>
      <c r="AY194" s="313" t="s">
        <v>154</v>
      </c>
    </row>
    <row r="195" s="2" customFormat="1" ht="55.5" customHeight="1">
      <c r="A195" s="42"/>
      <c r="B195" s="43"/>
      <c r="C195" s="249" t="s">
        <v>278</v>
      </c>
      <c r="D195" s="249" t="s">
        <v>157</v>
      </c>
      <c r="E195" s="250" t="s">
        <v>865</v>
      </c>
      <c r="F195" s="251" t="s">
        <v>866</v>
      </c>
      <c r="G195" s="252" t="s">
        <v>739</v>
      </c>
      <c r="H195" s="253">
        <v>1</v>
      </c>
      <c r="I195" s="254"/>
      <c r="J195" s="254"/>
      <c r="K195" s="255">
        <f>ROUND(P195*H195,2)</f>
        <v>0</v>
      </c>
      <c r="L195" s="251" t="s">
        <v>802</v>
      </c>
      <c r="M195" s="45"/>
      <c r="N195" s="256" t="s">
        <v>1</v>
      </c>
      <c r="O195" s="257" t="s">
        <v>42</v>
      </c>
      <c r="P195" s="258">
        <f>I195+J195</f>
        <v>0</v>
      </c>
      <c r="Q195" s="258">
        <f>ROUND(I195*H195,2)</f>
        <v>0</v>
      </c>
      <c r="R195" s="258">
        <f>ROUND(J195*H195,2)</f>
        <v>0</v>
      </c>
      <c r="S195" s="95"/>
      <c r="T195" s="259">
        <f>S195*H195</f>
        <v>0</v>
      </c>
      <c r="U195" s="259">
        <v>0.0099000000000000008</v>
      </c>
      <c r="V195" s="259">
        <f>U195*H195</f>
        <v>0.0099000000000000008</v>
      </c>
      <c r="W195" s="259">
        <v>0</v>
      </c>
      <c r="X195" s="260">
        <f>W195*H195</f>
        <v>0</v>
      </c>
      <c r="Y195" s="42"/>
      <c r="Z195" s="42"/>
      <c r="AA195" s="42"/>
      <c r="AB195" s="42"/>
      <c r="AC195" s="42"/>
      <c r="AD195" s="42"/>
      <c r="AE195" s="42"/>
      <c r="AR195" s="261" t="s">
        <v>162</v>
      </c>
      <c r="AT195" s="261" t="s">
        <v>157</v>
      </c>
      <c r="AU195" s="261" t="s">
        <v>89</v>
      </c>
      <c r="AY195" s="17" t="s">
        <v>154</v>
      </c>
      <c r="BE195" s="148">
        <f>IF(O195="základní",K195,0)</f>
        <v>0</v>
      </c>
      <c r="BF195" s="148">
        <f>IF(O195="snížená",K195,0)</f>
        <v>0</v>
      </c>
      <c r="BG195" s="148">
        <f>IF(O195="zákl. přenesená",K195,0)</f>
        <v>0</v>
      </c>
      <c r="BH195" s="148">
        <f>IF(O195="sníž. přenesená",K195,0)</f>
        <v>0</v>
      </c>
      <c r="BI195" s="148">
        <f>IF(O195="nulová",K195,0)</f>
        <v>0</v>
      </c>
      <c r="BJ195" s="17" t="s">
        <v>87</v>
      </c>
      <c r="BK195" s="148">
        <f>ROUND(P195*H195,2)</f>
        <v>0</v>
      </c>
      <c r="BL195" s="17" t="s">
        <v>162</v>
      </c>
      <c r="BM195" s="261" t="s">
        <v>867</v>
      </c>
    </row>
    <row r="196" s="2" customFormat="1">
      <c r="A196" s="42"/>
      <c r="B196" s="43"/>
      <c r="C196" s="44"/>
      <c r="D196" s="262" t="s">
        <v>164</v>
      </c>
      <c r="E196" s="44"/>
      <c r="F196" s="263" t="s">
        <v>868</v>
      </c>
      <c r="G196" s="44"/>
      <c r="H196" s="44"/>
      <c r="I196" s="217"/>
      <c r="J196" s="217"/>
      <c r="K196" s="44"/>
      <c r="L196" s="44"/>
      <c r="M196" s="45"/>
      <c r="N196" s="264"/>
      <c r="O196" s="265"/>
      <c r="P196" s="95"/>
      <c r="Q196" s="95"/>
      <c r="R196" s="95"/>
      <c r="S196" s="95"/>
      <c r="T196" s="95"/>
      <c r="U196" s="95"/>
      <c r="V196" s="95"/>
      <c r="W196" s="95"/>
      <c r="X196" s="96"/>
      <c r="Y196" s="42"/>
      <c r="Z196" s="42"/>
      <c r="AA196" s="42"/>
      <c r="AB196" s="42"/>
      <c r="AC196" s="42"/>
      <c r="AD196" s="42"/>
      <c r="AE196" s="42"/>
      <c r="AT196" s="17" t="s">
        <v>164</v>
      </c>
      <c r="AU196" s="17" t="s">
        <v>89</v>
      </c>
    </row>
    <row r="197" s="2" customFormat="1">
      <c r="A197" s="42"/>
      <c r="B197" s="43"/>
      <c r="C197" s="44"/>
      <c r="D197" s="262" t="s">
        <v>805</v>
      </c>
      <c r="E197" s="44"/>
      <c r="F197" s="314" t="s">
        <v>869</v>
      </c>
      <c r="G197" s="44"/>
      <c r="H197" s="44"/>
      <c r="I197" s="217"/>
      <c r="J197" s="217"/>
      <c r="K197" s="44"/>
      <c r="L197" s="44"/>
      <c r="M197" s="45"/>
      <c r="N197" s="264"/>
      <c r="O197" s="265"/>
      <c r="P197" s="95"/>
      <c r="Q197" s="95"/>
      <c r="R197" s="95"/>
      <c r="S197" s="95"/>
      <c r="T197" s="95"/>
      <c r="U197" s="95"/>
      <c r="V197" s="95"/>
      <c r="W197" s="95"/>
      <c r="X197" s="96"/>
      <c r="Y197" s="42"/>
      <c r="Z197" s="42"/>
      <c r="AA197" s="42"/>
      <c r="AB197" s="42"/>
      <c r="AC197" s="42"/>
      <c r="AD197" s="42"/>
      <c r="AE197" s="42"/>
      <c r="AT197" s="17" t="s">
        <v>805</v>
      </c>
      <c r="AU197" s="17" t="s">
        <v>89</v>
      </c>
    </row>
    <row r="198" s="14" customFormat="1">
      <c r="A198" s="14"/>
      <c r="B198" s="293"/>
      <c r="C198" s="294"/>
      <c r="D198" s="262" t="s">
        <v>173</v>
      </c>
      <c r="E198" s="295" t="s">
        <v>1</v>
      </c>
      <c r="F198" s="296" t="s">
        <v>870</v>
      </c>
      <c r="G198" s="294"/>
      <c r="H198" s="295" t="s">
        <v>1</v>
      </c>
      <c r="I198" s="297"/>
      <c r="J198" s="297"/>
      <c r="K198" s="294"/>
      <c r="L198" s="294"/>
      <c r="M198" s="298"/>
      <c r="N198" s="299"/>
      <c r="O198" s="300"/>
      <c r="P198" s="300"/>
      <c r="Q198" s="300"/>
      <c r="R198" s="300"/>
      <c r="S198" s="300"/>
      <c r="T198" s="300"/>
      <c r="U198" s="300"/>
      <c r="V198" s="300"/>
      <c r="W198" s="300"/>
      <c r="X198" s="301"/>
      <c r="Y198" s="14"/>
      <c r="Z198" s="14"/>
      <c r="AA198" s="14"/>
      <c r="AB198" s="14"/>
      <c r="AC198" s="14"/>
      <c r="AD198" s="14"/>
      <c r="AE198" s="14"/>
      <c r="AT198" s="302" t="s">
        <v>173</v>
      </c>
      <c r="AU198" s="302" t="s">
        <v>89</v>
      </c>
      <c r="AV198" s="14" t="s">
        <v>87</v>
      </c>
      <c r="AW198" s="14" t="s">
        <v>5</v>
      </c>
      <c r="AX198" s="14" t="s">
        <v>79</v>
      </c>
      <c r="AY198" s="302" t="s">
        <v>154</v>
      </c>
    </row>
    <row r="199" s="13" customFormat="1">
      <c r="A199" s="13"/>
      <c r="B199" s="278"/>
      <c r="C199" s="279"/>
      <c r="D199" s="262" t="s">
        <v>173</v>
      </c>
      <c r="E199" s="280" t="s">
        <v>1</v>
      </c>
      <c r="F199" s="281" t="s">
        <v>87</v>
      </c>
      <c r="G199" s="279"/>
      <c r="H199" s="282">
        <v>1</v>
      </c>
      <c r="I199" s="283"/>
      <c r="J199" s="283"/>
      <c r="K199" s="279"/>
      <c r="L199" s="279"/>
      <c r="M199" s="284"/>
      <c r="N199" s="285"/>
      <c r="O199" s="286"/>
      <c r="P199" s="286"/>
      <c r="Q199" s="286"/>
      <c r="R199" s="286"/>
      <c r="S199" s="286"/>
      <c r="T199" s="286"/>
      <c r="U199" s="286"/>
      <c r="V199" s="286"/>
      <c r="W199" s="286"/>
      <c r="X199" s="287"/>
      <c r="Y199" s="13"/>
      <c r="Z199" s="13"/>
      <c r="AA199" s="13"/>
      <c r="AB199" s="13"/>
      <c r="AC199" s="13"/>
      <c r="AD199" s="13"/>
      <c r="AE199" s="13"/>
      <c r="AT199" s="288" t="s">
        <v>173</v>
      </c>
      <c r="AU199" s="288" t="s">
        <v>89</v>
      </c>
      <c r="AV199" s="13" t="s">
        <v>89</v>
      </c>
      <c r="AW199" s="13" t="s">
        <v>5</v>
      </c>
      <c r="AX199" s="13" t="s">
        <v>79</v>
      </c>
      <c r="AY199" s="288" t="s">
        <v>154</v>
      </c>
    </row>
    <row r="200" s="15" customFormat="1">
      <c r="A200" s="15"/>
      <c r="B200" s="303"/>
      <c r="C200" s="304"/>
      <c r="D200" s="262" t="s">
        <v>173</v>
      </c>
      <c r="E200" s="305" t="s">
        <v>1</v>
      </c>
      <c r="F200" s="306" t="s">
        <v>200</v>
      </c>
      <c r="G200" s="304"/>
      <c r="H200" s="307">
        <v>1</v>
      </c>
      <c r="I200" s="308"/>
      <c r="J200" s="308"/>
      <c r="K200" s="304"/>
      <c r="L200" s="304"/>
      <c r="M200" s="309"/>
      <c r="N200" s="315"/>
      <c r="O200" s="316"/>
      <c r="P200" s="316"/>
      <c r="Q200" s="316"/>
      <c r="R200" s="316"/>
      <c r="S200" s="316"/>
      <c r="T200" s="316"/>
      <c r="U200" s="316"/>
      <c r="V200" s="316"/>
      <c r="W200" s="316"/>
      <c r="X200" s="317"/>
      <c r="Y200" s="15"/>
      <c r="Z200" s="15"/>
      <c r="AA200" s="15"/>
      <c r="AB200" s="15"/>
      <c r="AC200" s="15"/>
      <c r="AD200" s="15"/>
      <c r="AE200" s="15"/>
      <c r="AT200" s="313" t="s">
        <v>173</v>
      </c>
      <c r="AU200" s="313" t="s">
        <v>89</v>
      </c>
      <c r="AV200" s="15" t="s">
        <v>162</v>
      </c>
      <c r="AW200" s="15" t="s">
        <v>5</v>
      </c>
      <c r="AX200" s="15" t="s">
        <v>87</v>
      </c>
      <c r="AY200" s="313" t="s">
        <v>154</v>
      </c>
    </row>
    <row r="201" s="2" customFormat="1" ht="6.96" customHeight="1">
      <c r="A201" s="42"/>
      <c r="B201" s="70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45"/>
      <c r="N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</row>
  </sheetData>
  <sheetProtection sheet="1" autoFilter="0" formatColumns="0" formatRows="0" objects="1" scenarios="1" spinCount="100000" saltValue="EHEW8USJ0byPn0VVhnr0bjO7RbWVTG/2BCXHj2e6XDTuLJD/0Il2NpiicAq5WSTVGRZH9SX9qQnto1ZoTfXbzA==" hashValue="p27cxISzlG59iG93EQRkOU5zrmNJY32mn+M7/VYcTeYbX5NeYjK5tuZkC+uZqNaxMYr1TSirWJCt9q7QmpuOnA==" algorithmName="SHA-512" password="CC35"/>
  <autoFilter ref="C127:L200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103</v>
      </c>
    </row>
    <row r="3" s="1" customFormat="1" ht="6.96" customHeight="1">
      <c r="B3" s="156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20"/>
      <c r="AT3" s="17" t="s">
        <v>89</v>
      </c>
    </row>
    <row r="4" s="1" customFormat="1" ht="24.96" customHeight="1">
      <c r="B4" s="20"/>
      <c r="D4" s="158" t="s">
        <v>113</v>
      </c>
      <c r="M4" s="20"/>
      <c r="N4" s="159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60" t="s">
        <v>17</v>
      </c>
      <c r="M6" s="20"/>
    </row>
    <row r="7" s="1" customFormat="1" ht="16.5" customHeight="1">
      <c r="B7" s="20"/>
      <c r="E7" s="161" t="str">
        <f>'Rekapitulace stavby'!K6</f>
        <v>PD - Rekonstrukce tramvajových nástupišť Kunčičky - Kostel</v>
      </c>
      <c r="F7" s="160"/>
      <c r="G7" s="160"/>
      <c r="H7" s="160"/>
      <c r="M7" s="20"/>
    </row>
    <row r="8" s="2" customFormat="1" ht="12" customHeight="1">
      <c r="A8" s="42"/>
      <c r="B8" s="45"/>
      <c r="C8" s="42"/>
      <c r="D8" s="160" t="s">
        <v>114</v>
      </c>
      <c r="E8" s="42"/>
      <c r="F8" s="42"/>
      <c r="G8" s="42"/>
      <c r="H8" s="42"/>
      <c r="I8" s="42"/>
      <c r="J8" s="42"/>
      <c r="K8" s="42"/>
      <c r="L8" s="42"/>
      <c r="M8" s="67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5"/>
      <c r="C9" s="42"/>
      <c r="D9" s="42"/>
      <c r="E9" s="162" t="s">
        <v>871</v>
      </c>
      <c r="F9" s="42"/>
      <c r="G9" s="42"/>
      <c r="H9" s="42"/>
      <c r="I9" s="42"/>
      <c r="J9" s="42"/>
      <c r="K9" s="42"/>
      <c r="L9" s="42"/>
      <c r="M9" s="67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67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5"/>
      <c r="C11" s="42"/>
      <c r="D11" s="160" t="s">
        <v>19</v>
      </c>
      <c r="E11" s="42"/>
      <c r="F11" s="163" t="s">
        <v>1</v>
      </c>
      <c r="G11" s="42"/>
      <c r="H11" s="42"/>
      <c r="I11" s="160" t="s">
        <v>20</v>
      </c>
      <c r="J11" s="163" t="s">
        <v>1</v>
      </c>
      <c r="K11" s="42"/>
      <c r="L11" s="42"/>
      <c r="M11" s="67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5"/>
      <c r="C12" s="42"/>
      <c r="D12" s="160" t="s">
        <v>21</v>
      </c>
      <c r="E12" s="42"/>
      <c r="F12" s="163" t="s">
        <v>872</v>
      </c>
      <c r="G12" s="42"/>
      <c r="H12" s="42"/>
      <c r="I12" s="160" t="s">
        <v>23</v>
      </c>
      <c r="J12" s="164" t="str">
        <f>'Rekapitulace stavby'!AN8</f>
        <v>15. 4. 2024</v>
      </c>
      <c r="K12" s="42"/>
      <c r="L12" s="42"/>
      <c r="M12" s="67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5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67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5"/>
      <c r="C14" s="42"/>
      <c r="D14" s="160" t="s">
        <v>25</v>
      </c>
      <c r="E14" s="42"/>
      <c r="F14" s="42"/>
      <c r="G14" s="42"/>
      <c r="H14" s="42"/>
      <c r="I14" s="160" t="s">
        <v>26</v>
      </c>
      <c r="J14" s="163" t="s">
        <v>873</v>
      </c>
      <c r="K14" s="42"/>
      <c r="L14" s="42"/>
      <c r="M14" s="67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5"/>
      <c r="C15" s="42"/>
      <c r="D15" s="42"/>
      <c r="E15" s="163" t="s">
        <v>792</v>
      </c>
      <c r="F15" s="42"/>
      <c r="G15" s="42"/>
      <c r="H15" s="42"/>
      <c r="I15" s="160" t="s">
        <v>27</v>
      </c>
      <c r="J15" s="163" t="s">
        <v>1</v>
      </c>
      <c r="K15" s="42"/>
      <c r="L15" s="42"/>
      <c r="M15" s="67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5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67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5"/>
      <c r="C17" s="42"/>
      <c r="D17" s="160" t="s">
        <v>28</v>
      </c>
      <c r="E17" s="42"/>
      <c r="F17" s="42"/>
      <c r="G17" s="42"/>
      <c r="H17" s="42"/>
      <c r="I17" s="160" t="s">
        <v>26</v>
      </c>
      <c r="J17" s="33" t="str">
        <f>'Rekapitulace stavby'!AN13</f>
        <v>Vyplň údaj</v>
      </c>
      <c r="K17" s="42"/>
      <c r="L17" s="42"/>
      <c r="M17" s="67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5"/>
      <c r="C18" s="42"/>
      <c r="D18" s="42"/>
      <c r="E18" s="33" t="str">
        <f>'Rekapitulace stavby'!E14</f>
        <v>Vyplň údaj</v>
      </c>
      <c r="F18" s="163"/>
      <c r="G18" s="163"/>
      <c r="H18" s="163"/>
      <c r="I18" s="160" t="s">
        <v>27</v>
      </c>
      <c r="J18" s="33" t="str">
        <f>'Rekapitulace stavby'!AN14</f>
        <v>Vyplň údaj</v>
      </c>
      <c r="K18" s="42"/>
      <c r="L18" s="42"/>
      <c r="M18" s="67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67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5"/>
      <c r="C20" s="42"/>
      <c r="D20" s="160" t="s">
        <v>30</v>
      </c>
      <c r="E20" s="42"/>
      <c r="F20" s="42"/>
      <c r="G20" s="42"/>
      <c r="H20" s="42"/>
      <c r="I20" s="160" t="s">
        <v>26</v>
      </c>
      <c r="J20" s="163" t="s">
        <v>793</v>
      </c>
      <c r="K20" s="42"/>
      <c r="L20" s="42"/>
      <c r="M20" s="67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5"/>
      <c r="C21" s="42"/>
      <c r="D21" s="42"/>
      <c r="E21" s="163" t="s">
        <v>874</v>
      </c>
      <c r="F21" s="42"/>
      <c r="G21" s="42"/>
      <c r="H21" s="42"/>
      <c r="I21" s="160" t="s">
        <v>27</v>
      </c>
      <c r="J21" s="163" t="s">
        <v>1</v>
      </c>
      <c r="K21" s="42"/>
      <c r="L21" s="42"/>
      <c r="M21" s="67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67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5"/>
      <c r="C23" s="42"/>
      <c r="D23" s="160" t="s">
        <v>31</v>
      </c>
      <c r="E23" s="42"/>
      <c r="F23" s="42"/>
      <c r="G23" s="42"/>
      <c r="H23" s="42"/>
      <c r="I23" s="160" t="s">
        <v>26</v>
      </c>
      <c r="J23" s="163" t="str">
        <f>IF('Rekapitulace stavby'!AN19="","",'Rekapitulace stavby'!AN19)</f>
        <v/>
      </c>
      <c r="K23" s="42"/>
      <c r="L23" s="42"/>
      <c r="M23" s="67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5"/>
      <c r="C24" s="42"/>
      <c r="D24" s="42"/>
      <c r="E24" s="163" t="str">
        <f>IF('Rekapitulace stavby'!E20="","",'Rekapitulace stavby'!E20)</f>
        <v xml:space="preserve"> </v>
      </c>
      <c r="F24" s="42"/>
      <c r="G24" s="42"/>
      <c r="H24" s="42"/>
      <c r="I24" s="160" t="s">
        <v>27</v>
      </c>
      <c r="J24" s="163" t="str">
        <f>IF('Rekapitulace stavby'!AN20="","",'Rekapitulace stavby'!AN20)</f>
        <v/>
      </c>
      <c r="K24" s="42"/>
      <c r="L24" s="42"/>
      <c r="M24" s="67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5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67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5"/>
      <c r="C26" s="42"/>
      <c r="D26" s="160" t="s">
        <v>32</v>
      </c>
      <c r="E26" s="42"/>
      <c r="F26" s="42"/>
      <c r="G26" s="42"/>
      <c r="H26" s="42"/>
      <c r="I26" s="42"/>
      <c r="J26" s="42"/>
      <c r="K26" s="42"/>
      <c r="L26" s="42"/>
      <c r="M26" s="67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65"/>
      <c r="B27" s="166"/>
      <c r="C27" s="165"/>
      <c r="D27" s="165"/>
      <c r="E27" s="167" t="s">
        <v>1</v>
      </c>
      <c r="F27" s="167"/>
      <c r="G27" s="167"/>
      <c r="H27" s="167"/>
      <c r="I27" s="165"/>
      <c r="J27" s="165"/>
      <c r="K27" s="165"/>
      <c r="L27" s="165"/>
      <c r="M27" s="168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</row>
    <row r="28" s="2" customFormat="1" ht="6.96" customHeight="1">
      <c r="A28" s="42"/>
      <c r="B28" s="4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67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5"/>
      <c r="C29" s="42"/>
      <c r="D29" s="169"/>
      <c r="E29" s="169"/>
      <c r="F29" s="169"/>
      <c r="G29" s="169"/>
      <c r="H29" s="169"/>
      <c r="I29" s="169"/>
      <c r="J29" s="169"/>
      <c r="K29" s="169"/>
      <c r="L29" s="169"/>
      <c r="M29" s="67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14.4" customHeight="1">
      <c r="A30" s="42"/>
      <c r="B30" s="45"/>
      <c r="C30" s="42"/>
      <c r="D30" s="163" t="s">
        <v>116</v>
      </c>
      <c r="E30" s="42"/>
      <c r="F30" s="42"/>
      <c r="G30" s="42"/>
      <c r="H30" s="42"/>
      <c r="I30" s="42"/>
      <c r="J30" s="42"/>
      <c r="K30" s="170">
        <f>K96</f>
        <v>0</v>
      </c>
      <c r="L30" s="42"/>
      <c r="M30" s="67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>
      <c r="A31" s="42"/>
      <c r="B31" s="45"/>
      <c r="C31" s="42"/>
      <c r="D31" s="42"/>
      <c r="E31" s="160" t="s">
        <v>34</v>
      </c>
      <c r="F31" s="42"/>
      <c r="G31" s="42"/>
      <c r="H31" s="42"/>
      <c r="I31" s="42"/>
      <c r="J31" s="42"/>
      <c r="K31" s="171">
        <f>I96</f>
        <v>0</v>
      </c>
      <c r="L31" s="42"/>
      <c r="M31" s="67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>
      <c r="A32" s="42"/>
      <c r="B32" s="45"/>
      <c r="C32" s="42"/>
      <c r="D32" s="42"/>
      <c r="E32" s="160" t="s">
        <v>35</v>
      </c>
      <c r="F32" s="42"/>
      <c r="G32" s="42"/>
      <c r="H32" s="42"/>
      <c r="I32" s="42"/>
      <c r="J32" s="42"/>
      <c r="K32" s="171">
        <f>J96</f>
        <v>0</v>
      </c>
      <c r="L32" s="42"/>
      <c r="M32" s="67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5"/>
      <c r="C33" s="42"/>
      <c r="D33" s="172" t="s">
        <v>107</v>
      </c>
      <c r="E33" s="42"/>
      <c r="F33" s="42"/>
      <c r="G33" s="42"/>
      <c r="H33" s="42"/>
      <c r="I33" s="42"/>
      <c r="J33" s="42"/>
      <c r="K33" s="170">
        <f>K101</f>
        <v>0</v>
      </c>
      <c r="L33" s="42"/>
      <c r="M33" s="67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25.44" customHeight="1">
      <c r="A34" s="42"/>
      <c r="B34" s="45"/>
      <c r="C34" s="42"/>
      <c r="D34" s="173" t="s">
        <v>37</v>
      </c>
      <c r="E34" s="42"/>
      <c r="F34" s="42"/>
      <c r="G34" s="42"/>
      <c r="H34" s="42"/>
      <c r="I34" s="42"/>
      <c r="J34" s="42"/>
      <c r="K34" s="174">
        <f>ROUND(K30 + K33, 2)</f>
        <v>0</v>
      </c>
      <c r="L34" s="42"/>
      <c r="M34" s="67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6.96" customHeight="1">
      <c r="A35" s="42"/>
      <c r="B35" s="45"/>
      <c r="C35" s="42"/>
      <c r="D35" s="169"/>
      <c r="E35" s="169"/>
      <c r="F35" s="169"/>
      <c r="G35" s="169"/>
      <c r="H35" s="169"/>
      <c r="I35" s="169"/>
      <c r="J35" s="169"/>
      <c r="K35" s="169"/>
      <c r="L35" s="169"/>
      <c r="M35" s="67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5"/>
      <c r="C36" s="42"/>
      <c r="D36" s="42"/>
      <c r="E36" s="42"/>
      <c r="F36" s="175" t="s">
        <v>39</v>
      </c>
      <c r="G36" s="42"/>
      <c r="H36" s="42"/>
      <c r="I36" s="175" t="s">
        <v>38</v>
      </c>
      <c r="J36" s="42"/>
      <c r="K36" s="175" t="s">
        <v>40</v>
      </c>
      <c r="L36" s="42"/>
      <c r="M36" s="67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="2" customFormat="1" ht="14.4" customHeight="1">
      <c r="A37" s="42"/>
      <c r="B37" s="45"/>
      <c r="C37" s="42"/>
      <c r="D37" s="176" t="s">
        <v>41</v>
      </c>
      <c r="E37" s="160" t="s">
        <v>42</v>
      </c>
      <c r="F37" s="171">
        <f>ROUND((SUM(BE101:BE108) + SUM(BE128:BE146)),  2)</f>
        <v>0</v>
      </c>
      <c r="G37" s="42"/>
      <c r="H37" s="42"/>
      <c r="I37" s="177">
        <v>0.20999999999999999</v>
      </c>
      <c r="J37" s="42"/>
      <c r="K37" s="171">
        <f>ROUND(((SUM(BE101:BE108) + SUM(BE128:BE146))*I37),  2)</f>
        <v>0</v>
      </c>
      <c r="L37" s="42"/>
      <c r="M37" s="67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14.4" customHeight="1">
      <c r="A38" s="42"/>
      <c r="B38" s="45"/>
      <c r="C38" s="42"/>
      <c r="D38" s="42"/>
      <c r="E38" s="160" t="s">
        <v>43</v>
      </c>
      <c r="F38" s="171">
        <f>ROUND((SUM(BF101:BF108) + SUM(BF128:BF146)),  2)</f>
        <v>0</v>
      </c>
      <c r="G38" s="42"/>
      <c r="H38" s="42"/>
      <c r="I38" s="177">
        <v>0.14999999999999999</v>
      </c>
      <c r="J38" s="42"/>
      <c r="K38" s="171">
        <f>ROUND(((SUM(BF101:BF108) + SUM(BF128:BF146))*I38),  2)</f>
        <v>0</v>
      </c>
      <c r="L38" s="42"/>
      <c r="M38" s="67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5"/>
      <c r="C39" s="42"/>
      <c r="D39" s="42"/>
      <c r="E39" s="160" t="s">
        <v>44</v>
      </c>
      <c r="F39" s="171">
        <f>ROUND((SUM(BG101:BG108) + SUM(BG128:BG146)),  2)</f>
        <v>0</v>
      </c>
      <c r="G39" s="42"/>
      <c r="H39" s="42"/>
      <c r="I39" s="177">
        <v>0.20999999999999999</v>
      </c>
      <c r="J39" s="42"/>
      <c r="K39" s="171">
        <f>0</f>
        <v>0</v>
      </c>
      <c r="L39" s="42"/>
      <c r="M39" s="67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hidden="1" s="2" customFormat="1" ht="14.4" customHeight="1">
      <c r="A40" s="42"/>
      <c r="B40" s="45"/>
      <c r="C40" s="42"/>
      <c r="D40" s="42"/>
      <c r="E40" s="160" t="s">
        <v>45</v>
      </c>
      <c r="F40" s="171">
        <f>ROUND((SUM(BH101:BH108) + SUM(BH128:BH146)),  2)</f>
        <v>0</v>
      </c>
      <c r="G40" s="42"/>
      <c r="H40" s="42"/>
      <c r="I40" s="177">
        <v>0.14999999999999999</v>
      </c>
      <c r="J40" s="42"/>
      <c r="K40" s="171">
        <f>0</f>
        <v>0</v>
      </c>
      <c r="L40" s="42"/>
      <c r="M40" s="67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hidden="1" s="2" customFormat="1" ht="14.4" customHeight="1">
      <c r="A41" s="42"/>
      <c r="B41" s="45"/>
      <c r="C41" s="42"/>
      <c r="D41" s="42"/>
      <c r="E41" s="160" t="s">
        <v>46</v>
      </c>
      <c r="F41" s="171">
        <f>ROUND((SUM(BI101:BI108) + SUM(BI128:BI146)),  2)</f>
        <v>0</v>
      </c>
      <c r="G41" s="42"/>
      <c r="H41" s="42"/>
      <c r="I41" s="177">
        <v>0</v>
      </c>
      <c r="J41" s="42"/>
      <c r="K41" s="171">
        <f>0</f>
        <v>0</v>
      </c>
      <c r="L41" s="42"/>
      <c r="M41" s="67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6.96" customHeight="1">
      <c r="A42" s="42"/>
      <c r="B42" s="4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67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="2" customFormat="1" ht="25.44" customHeight="1">
      <c r="A43" s="42"/>
      <c r="B43" s="45"/>
      <c r="C43" s="178"/>
      <c r="D43" s="179" t="s">
        <v>47</v>
      </c>
      <c r="E43" s="180"/>
      <c r="F43" s="180"/>
      <c r="G43" s="181" t="s">
        <v>48</v>
      </c>
      <c r="H43" s="182" t="s">
        <v>49</v>
      </c>
      <c r="I43" s="180"/>
      <c r="J43" s="180"/>
      <c r="K43" s="183">
        <f>SUM(K34:K41)</f>
        <v>0</v>
      </c>
      <c r="L43" s="184"/>
      <c r="M43" s="67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</row>
    <row r="44" s="2" customFormat="1" ht="14.4" customHeight="1">
      <c r="A44" s="42"/>
      <c r="B44" s="45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67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7"/>
      <c r="D50" s="185" t="s">
        <v>50</v>
      </c>
      <c r="E50" s="186"/>
      <c r="F50" s="186"/>
      <c r="G50" s="185" t="s">
        <v>51</v>
      </c>
      <c r="H50" s="186"/>
      <c r="I50" s="186"/>
      <c r="J50" s="186"/>
      <c r="K50" s="186"/>
      <c r="L50" s="186"/>
      <c r="M50" s="67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42"/>
      <c r="B61" s="45"/>
      <c r="C61" s="42"/>
      <c r="D61" s="187" t="s">
        <v>52</v>
      </c>
      <c r="E61" s="188"/>
      <c r="F61" s="189" t="s">
        <v>53</v>
      </c>
      <c r="G61" s="187" t="s">
        <v>52</v>
      </c>
      <c r="H61" s="188"/>
      <c r="I61" s="188"/>
      <c r="J61" s="190" t="s">
        <v>53</v>
      </c>
      <c r="K61" s="188"/>
      <c r="L61" s="188"/>
      <c r="M61" s="67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42"/>
      <c r="B65" s="45"/>
      <c r="C65" s="42"/>
      <c r="D65" s="185" t="s">
        <v>54</v>
      </c>
      <c r="E65" s="191"/>
      <c r="F65" s="191"/>
      <c r="G65" s="185" t="s">
        <v>55</v>
      </c>
      <c r="H65" s="191"/>
      <c r="I65" s="191"/>
      <c r="J65" s="191"/>
      <c r="K65" s="191"/>
      <c r="L65" s="191"/>
      <c r="M65" s="67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42"/>
      <c r="B76" s="45"/>
      <c r="C76" s="42"/>
      <c r="D76" s="187" t="s">
        <v>52</v>
      </c>
      <c r="E76" s="188"/>
      <c r="F76" s="189" t="s">
        <v>53</v>
      </c>
      <c r="G76" s="187" t="s">
        <v>52</v>
      </c>
      <c r="H76" s="188"/>
      <c r="I76" s="188"/>
      <c r="J76" s="190" t="s">
        <v>53</v>
      </c>
      <c r="K76" s="188"/>
      <c r="L76" s="188"/>
      <c r="M76" s="67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4.4" customHeight="1">
      <c r="A77" s="42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67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81" s="2" customFormat="1" ht="6.96" customHeight="1">
      <c r="A81" s="42"/>
      <c r="B81" s="194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67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4.96" customHeight="1">
      <c r="A82" s="42"/>
      <c r="B82" s="43"/>
      <c r="C82" s="23" t="s">
        <v>117</v>
      </c>
      <c r="D82" s="44"/>
      <c r="E82" s="44"/>
      <c r="F82" s="44"/>
      <c r="G82" s="44"/>
      <c r="H82" s="44"/>
      <c r="I82" s="44"/>
      <c r="J82" s="44"/>
      <c r="K82" s="44"/>
      <c r="L82" s="44"/>
      <c r="M82" s="67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6.96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67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2" customHeight="1">
      <c r="A84" s="42"/>
      <c r="B84" s="43"/>
      <c r="C84" s="32" t="s">
        <v>17</v>
      </c>
      <c r="D84" s="44"/>
      <c r="E84" s="44"/>
      <c r="F84" s="44"/>
      <c r="G84" s="44"/>
      <c r="H84" s="44"/>
      <c r="I84" s="44"/>
      <c r="J84" s="44"/>
      <c r="K84" s="44"/>
      <c r="L84" s="44"/>
      <c r="M84" s="67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6.5" customHeight="1">
      <c r="A85" s="42"/>
      <c r="B85" s="43"/>
      <c r="C85" s="44"/>
      <c r="D85" s="44"/>
      <c r="E85" s="196" t="str">
        <f>E7</f>
        <v>PD - Rekonstrukce tramvajových nástupišť Kunčičky - Kostel</v>
      </c>
      <c r="F85" s="32"/>
      <c r="G85" s="32"/>
      <c r="H85" s="32"/>
      <c r="I85" s="44"/>
      <c r="J85" s="44"/>
      <c r="K85" s="44"/>
      <c r="L85" s="44"/>
      <c r="M85" s="67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2" t="s">
        <v>114</v>
      </c>
      <c r="D86" s="44"/>
      <c r="E86" s="44"/>
      <c r="F86" s="44"/>
      <c r="G86" s="44"/>
      <c r="H86" s="44"/>
      <c r="I86" s="44"/>
      <c r="J86" s="44"/>
      <c r="K86" s="44"/>
      <c r="L86" s="44"/>
      <c r="M86" s="67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80" t="str">
        <f>E9</f>
        <v xml:space="preserve">DIO - Dopravně inženýrské opatření </v>
      </c>
      <c r="F87" s="44"/>
      <c r="G87" s="44"/>
      <c r="H87" s="44"/>
      <c r="I87" s="44"/>
      <c r="J87" s="44"/>
      <c r="K87" s="44"/>
      <c r="L87" s="44"/>
      <c r="M87" s="67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67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2" t="s">
        <v>21</v>
      </c>
      <c r="D89" s="44"/>
      <c r="E89" s="44"/>
      <c r="F89" s="27" t="str">
        <f>F12</f>
        <v xml:space="preserve"> Ostrava</v>
      </c>
      <c r="G89" s="44"/>
      <c r="H89" s="44"/>
      <c r="I89" s="32" t="s">
        <v>23</v>
      </c>
      <c r="J89" s="83" t="str">
        <f>IF(J12="","",J12)</f>
        <v>15. 4. 2024</v>
      </c>
      <c r="K89" s="44"/>
      <c r="L89" s="44"/>
      <c r="M89" s="67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67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25.65" customHeight="1">
      <c r="A91" s="42"/>
      <c r="B91" s="43"/>
      <c r="C91" s="32" t="s">
        <v>25</v>
      </c>
      <c r="D91" s="44"/>
      <c r="E91" s="44"/>
      <c r="F91" s="27" t="str">
        <f>E15</f>
        <v>Dopravní podnik Ostrava a.s.</v>
      </c>
      <c r="G91" s="44"/>
      <c r="H91" s="44"/>
      <c r="I91" s="32" t="s">
        <v>30</v>
      </c>
      <c r="J91" s="36" t="str">
        <f>E21</f>
        <v xml:space="preserve">Dopravní projektování  s.r.o.</v>
      </c>
      <c r="K91" s="44"/>
      <c r="L91" s="44"/>
      <c r="M91" s="67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5.15" customHeight="1">
      <c r="A92" s="42"/>
      <c r="B92" s="43"/>
      <c r="C92" s="32" t="s">
        <v>28</v>
      </c>
      <c r="D92" s="44"/>
      <c r="E92" s="44"/>
      <c r="F92" s="27" t="str">
        <f>IF(E18="","",E18)</f>
        <v>Vyplň údaj</v>
      </c>
      <c r="G92" s="44"/>
      <c r="H92" s="44"/>
      <c r="I92" s="32" t="s">
        <v>31</v>
      </c>
      <c r="J92" s="36" t="str">
        <f>E24</f>
        <v xml:space="preserve"> </v>
      </c>
      <c r="K92" s="44"/>
      <c r="L92" s="44"/>
      <c r="M92" s="67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0.32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67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29.28" customHeight="1">
      <c r="A94" s="42"/>
      <c r="B94" s="43"/>
      <c r="C94" s="197" t="s">
        <v>118</v>
      </c>
      <c r="D94" s="154"/>
      <c r="E94" s="154"/>
      <c r="F94" s="154"/>
      <c r="G94" s="154"/>
      <c r="H94" s="154"/>
      <c r="I94" s="198" t="s">
        <v>119</v>
      </c>
      <c r="J94" s="198" t="s">
        <v>120</v>
      </c>
      <c r="K94" s="198" t="s">
        <v>121</v>
      </c>
      <c r="L94" s="154"/>
      <c r="M94" s="67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0.32" customHeight="1">
      <c r="A95" s="42"/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67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22.8" customHeight="1">
      <c r="A96" s="42"/>
      <c r="B96" s="43"/>
      <c r="C96" s="199" t="s">
        <v>122</v>
      </c>
      <c r="D96" s="44"/>
      <c r="E96" s="44"/>
      <c r="F96" s="44"/>
      <c r="G96" s="44"/>
      <c r="H96" s="44"/>
      <c r="I96" s="114">
        <f>Q128</f>
        <v>0</v>
      </c>
      <c r="J96" s="114">
        <f>R128</f>
        <v>0</v>
      </c>
      <c r="K96" s="114">
        <f>K128</f>
        <v>0</v>
      </c>
      <c r="L96" s="44"/>
      <c r="M96" s="67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U96" s="17" t="s">
        <v>123</v>
      </c>
    </row>
    <row r="97" s="9" customFormat="1" ht="24.96" customHeight="1">
      <c r="A97" s="9"/>
      <c r="B97" s="200"/>
      <c r="C97" s="201"/>
      <c r="D97" s="202" t="s">
        <v>875</v>
      </c>
      <c r="E97" s="203"/>
      <c r="F97" s="203"/>
      <c r="G97" s="203"/>
      <c r="H97" s="203"/>
      <c r="I97" s="204">
        <f>Q129</f>
        <v>0</v>
      </c>
      <c r="J97" s="204">
        <f>R129</f>
        <v>0</v>
      </c>
      <c r="K97" s="204">
        <f>K129</f>
        <v>0</v>
      </c>
      <c r="L97" s="201"/>
      <c r="M97" s="20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6"/>
      <c r="C98" s="207"/>
      <c r="D98" s="208" t="s">
        <v>876</v>
      </c>
      <c r="E98" s="209"/>
      <c r="F98" s="209"/>
      <c r="G98" s="209"/>
      <c r="H98" s="209"/>
      <c r="I98" s="210">
        <f>Q130</f>
        <v>0</v>
      </c>
      <c r="J98" s="210">
        <f>R130</f>
        <v>0</v>
      </c>
      <c r="K98" s="210">
        <f>K130</f>
        <v>0</v>
      </c>
      <c r="L98" s="207"/>
      <c r="M98" s="21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42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67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="2" customFormat="1" ht="6.96" customHeight="1">
      <c r="A100" s="42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67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="2" customFormat="1" ht="29.28" customHeight="1">
      <c r="A101" s="42"/>
      <c r="B101" s="43"/>
      <c r="C101" s="199" t="s">
        <v>127</v>
      </c>
      <c r="D101" s="44"/>
      <c r="E101" s="44"/>
      <c r="F101" s="44"/>
      <c r="G101" s="44"/>
      <c r="H101" s="44"/>
      <c r="I101" s="44"/>
      <c r="J101" s="44"/>
      <c r="K101" s="212">
        <f>ROUND(K102 + K103 + K104 + K105 + K106 + K107,2)</f>
        <v>0</v>
      </c>
      <c r="L101" s="44"/>
      <c r="M101" s="67"/>
      <c r="O101" s="213" t="s">
        <v>41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="2" customFormat="1" ht="18" customHeight="1">
      <c r="A102" s="42"/>
      <c r="B102" s="43"/>
      <c r="C102" s="44"/>
      <c r="D102" s="149" t="s">
        <v>128</v>
      </c>
      <c r="E102" s="142"/>
      <c r="F102" s="142"/>
      <c r="G102" s="44"/>
      <c r="H102" s="44"/>
      <c r="I102" s="44"/>
      <c r="J102" s="44"/>
      <c r="K102" s="143">
        <v>0</v>
      </c>
      <c r="L102" s="44"/>
      <c r="M102" s="214"/>
      <c r="N102" s="215"/>
      <c r="O102" s="216" t="s">
        <v>42</v>
      </c>
      <c r="P102" s="215"/>
      <c r="Q102" s="215"/>
      <c r="R102" s="215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8" t="s">
        <v>96</v>
      </c>
      <c r="AZ102" s="215"/>
      <c r="BA102" s="215"/>
      <c r="BB102" s="215"/>
      <c r="BC102" s="215"/>
      <c r="BD102" s="215"/>
      <c r="BE102" s="219">
        <f>IF(O102="základní",K102,0)</f>
        <v>0</v>
      </c>
      <c r="BF102" s="219">
        <f>IF(O102="snížená",K102,0)</f>
        <v>0</v>
      </c>
      <c r="BG102" s="219">
        <f>IF(O102="zákl. přenesená",K102,0)</f>
        <v>0</v>
      </c>
      <c r="BH102" s="219">
        <f>IF(O102="sníž. přenesená",K102,0)</f>
        <v>0</v>
      </c>
      <c r="BI102" s="219">
        <f>IF(O102="nulová",K102,0)</f>
        <v>0</v>
      </c>
      <c r="BJ102" s="218" t="s">
        <v>87</v>
      </c>
      <c r="BK102" s="215"/>
      <c r="BL102" s="215"/>
      <c r="BM102" s="215"/>
    </row>
    <row r="103" s="2" customFormat="1" ht="18" customHeight="1">
      <c r="A103" s="42"/>
      <c r="B103" s="43"/>
      <c r="C103" s="44"/>
      <c r="D103" s="149" t="s">
        <v>796</v>
      </c>
      <c r="E103" s="142"/>
      <c r="F103" s="142"/>
      <c r="G103" s="44"/>
      <c r="H103" s="44"/>
      <c r="I103" s="44"/>
      <c r="J103" s="44"/>
      <c r="K103" s="143">
        <v>0</v>
      </c>
      <c r="L103" s="44"/>
      <c r="M103" s="214"/>
      <c r="N103" s="215"/>
      <c r="O103" s="216" t="s">
        <v>42</v>
      </c>
      <c r="P103" s="215"/>
      <c r="Q103" s="215"/>
      <c r="R103" s="215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5"/>
      <c r="AG103" s="215"/>
      <c r="AH103" s="215"/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8" t="s">
        <v>96</v>
      </c>
      <c r="AZ103" s="215"/>
      <c r="BA103" s="215"/>
      <c r="BB103" s="215"/>
      <c r="BC103" s="215"/>
      <c r="BD103" s="215"/>
      <c r="BE103" s="219">
        <f>IF(O103="základní",K103,0)</f>
        <v>0</v>
      </c>
      <c r="BF103" s="219">
        <f>IF(O103="snížená",K103,0)</f>
        <v>0</v>
      </c>
      <c r="BG103" s="219">
        <f>IF(O103="zákl. přenesená",K103,0)</f>
        <v>0</v>
      </c>
      <c r="BH103" s="219">
        <f>IF(O103="sníž. přenesená",K103,0)</f>
        <v>0</v>
      </c>
      <c r="BI103" s="219">
        <f>IF(O103="nulová",K103,0)</f>
        <v>0</v>
      </c>
      <c r="BJ103" s="218" t="s">
        <v>87</v>
      </c>
      <c r="BK103" s="215"/>
      <c r="BL103" s="215"/>
      <c r="BM103" s="215"/>
    </row>
    <row r="104" s="2" customFormat="1" ht="18" customHeight="1">
      <c r="A104" s="42"/>
      <c r="B104" s="43"/>
      <c r="C104" s="44"/>
      <c r="D104" s="149" t="s">
        <v>130</v>
      </c>
      <c r="E104" s="142"/>
      <c r="F104" s="142"/>
      <c r="G104" s="44"/>
      <c r="H104" s="44"/>
      <c r="I104" s="44"/>
      <c r="J104" s="44"/>
      <c r="K104" s="143">
        <v>0</v>
      </c>
      <c r="L104" s="44"/>
      <c r="M104" s="214"/>
      <c r="N104" s="215"/>
      <c r="O104" s="216" t="s">
        <v>42</v>
      </c>
      <c r="P104" s="215"/>
      <c r="Q104" s="215"/>
      <c r="R104" s="215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8" t="s">
        <v>96</v>
      </c>
      <c r="AZ104" s="215"/>
      <c r="BA104" s="215"/>
      <c r="BB104" s="215"/>
      <c r="BC104" s="215"/>
      <c r="BD104" s="215"/>
      <c r="BE104" s="219">
        <f>IF(O104="základní",K104,0)</f>
        <v>0</v>
      </c>
      <c r="BF104" s="219">
        <f>IF(O104="snížená",K104,0)</f>
        <v>0</v>
      </c>
      <c r="BG104" s="219">
        <f>IF(O104="zákl. přenesená",K104,0)</f>
        <v>0</v>
      </c>
      <c r="BH104" s="219">
        <f>IF(O104="sníž. přenesená",K104,0)</f>
        <v>0</v>
      </c>
      <c r="BI104" s="219">
        <f>IF(O104="nulová",K104,0)</f>
        <v>0</v>
      </c>
      <c r="BJ104" s="218" t="s">
        <v>87</v>
      </c>
      <c r="BK104" s="215"/>
      <c r="BL104" s="215"/>
      <c r="BM104" s="215"/>
    </row>
    <row r="105" s="2" customFormat="1" ht="18" customHeight="1">
      <c r="A105" s="42"/>
      <c r="B105" s="43"/>
      <c r="C105" s="44"/>
      <c r="D105" s="149" t="s">
        <v>131</v>
      </c>
      <c r="E105" s="142"/>
      <c r="F105" s="142"/>
      <c r="G105" s="44"/>
      <c r="H105" s="44"/>
      <c r="I105" s="44"/>
      <c r="J105" s="44"/>
      <c r="K105" s="143">
        <v>0</v>
      </c>
      <c r="L105" s="44"/>
      <c r="M105" s="214"/>
      <c r="N105" s="215"/>
      <c r="O105" s="216" t="s">
        <v>42</v>
      </c>
      <c r="P105" s="215"/>
      <c r="Q105" s="215"/>
      <c r="R105" s="215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8" t="s">
        <v>96</v>
      </c>
      <c r="AZ105" s="215"/>
      <c r="BA105" s="215"/>
      <c r="BB105" s="215"/>
      <c r="BC105" s="215"/>
      <c r="BD105" s="215"/>
      <c r="BE105" s="219">
        <f>IF(O105="základní",K105,0)</f>
        <v>0</v>
      </c>
      <c r="BF105" s="219">
        <f>IF(O105="snížená",K105,0)</f>
        <v>0</v>
      </c>
      <c r="BG105" s="219">
        <f>IF(O105="zákl. přenesená",K105,0)</f>
        <v>0</v>
      </c>
      <c r="BH105" s="219">
        <f>IF(O105="sníž. přenesená",K105,0)</f>
        <v>0</v>
      </c>
      <c r="BI105" s="219">
        <f>IF(O105="nulová",K105,0)</f>
        <v>0</v>
      </c>
      <c r="BJ105" s="218" t="s">
        <v>87</v>
      </c>
      <c r="BK105" s="215"/>
      <c r="BL105" s="215"/>
      <c r="BM105" s="215"/>
    </row>
    <row r="106" s="2" customFormat="1" ht="18" customHeight="1">
      <c r="A106" s="42"/>
      <c r="B106" s="43"/>
      <c r="C106" s="44"/>
      <c r="D106" s="149" t="s">
        <v>797</v>
      </c>
      <c r="E106" s="142"/>
      <c r="F106" s="142"/>
      <c r="G106" s="44"/>
      <c r="H106" s="44"/>
      <c r="I106" s="44"/>
      <c r="J106" s="44"/>
      <c r="K106" s="143">
        <v>0</v>
      </c>
      <c r="L106" s="44"/>
      <c r="M106" s="214"/>
      <c r="N106" s="215"/>
      <c r="O106" s="216" t="s">
        <v>42</v>
      </c>
      <c r="P106" s="215"/>
      <c r="Q106" s="215"/>
      <c r="R106" s="215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8" t="s">
        <v>96</v>
      </c>
      <c r="AZ106" s="215"/>
      <c r="BA106" s="215"/>
      <c r="BB106" s="215"/>
      <c r="BC106" s="215"/>
      <c r="BD106" s="215"/>
      <c r="BE106" s="219">
        <f>IF(O106="základní",K106,0)</f>
        <v>0</v>
      </c>
      <c r="BF106" s="219">
        <f>IF(O106="snížená",K106,0)</f>
        <v>0</v>
      </c>
      <c r="BG106" s="219">
        <f>IF(O106="zákl. přenesená",K106,0)</f>
        <v>0</v>
      </c>
      <c r="BH106" s="219">
        <f>IF(O106="sníž. přenesená",K106,0)</f>
        <v>0</v>
      </c>
      <c r="BI106" s="219">
        <f>IF(O106="nulová",K106,0)</f>
        <v>0</v>
      </c>
      <c r="BJ106" s="218" t="s">
        <v>87</v>
      </c>
      <c r="BK106" s="215"/>
      <c r="BL106" s="215"/>
      <c r="BM106" s="215"/>
    </row>
    <row r="107" s="2" customFormat="1" ht="18" customHeight="1">
      <c r="A107" s="42"/>
      <c r="B107" s="43"/>
      <c r="C107" s="44"/>
      <c r="D107" s="142" t="s">
        <v>133</v>
      </c>
      <c r="E107" s="44"/>
      <c r="F107" s="44"/>
      <c r="G107" s="44"/>
      <c r="H107" s="44"/>
      <c r="I107" s="44"/>
      <c r="J107" s="44"/>
      <c r="K107" s="143">
        <f>ROUND(K30*T107,2)</f>
        <v>0</v>
      </c>
      <c r="L107" s="44"/>
      <c r="M107" s="214"/>
      <c r="N107" s="215"/>
      <c r="O107" s="216" t="s">
        <v>42</v>
      </c>
      <c r="P107" s="215"/>
      <c r="Q107" s="215"/>
      <c r="R107" s="215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8" t="s">
        <v>134</v>
      </c>
      <c r="AZ107" s="215"/>
      <c r="BA107" s="215"/>
      <c r="BB107" s="215"/>
      <c r="BC107" s="215"/>
      <c r="BD107" s="215"/>
      <c r="BE107" s="219">
        <f>IF(O107="základní",K107,0)</f>
        <v>0</v>
      </c>
      <c r="BF107" s="219">
        <f>IF(O107="snížená",K107,0)</f>
        <v>0</v>
      </c>
      <c r="BG107" s="219">
        <f>IF(O107="zákl. přenesená",K107,0)</f>
        <v>0</v>
      </c>
      <c r="BH107" s="219">
        <f>IF(O107="sníž. přenesená",K107,0)</f>
        <v>0</v>
      </c>
      <c r="BI107" s="219">
        <f>IF(O107="nulová",K107,0)</f>
        <v>0</v>
      </c>
      <c r="BJ107" s="218" t="s">
        <v>87</v>
      </c>
      <c r="BK107" s="215"/>
      <c r="BL107" s="215"/>
      <c r="BM107" s="215"/>
    </row>
    <row r="108" s="2" customFormat="1">
      <c r="A108" s="42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67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="2" customFormat="1" ht="29.28" customHeight="1">
      <c r="A109" s="42"/>
      <c r="B109" s="43"/>
      <c r="C109" s="153" t="s">
        <v>112</v>
      </c>
      <c r="D109" s="154"/>
      <c r="E109" s="154"/>
      <c r="F109" s="154"/>
      <c r="G109" s="154"/>
      <c r="H109" s="154"/>
      <c r="I109" s="154"/>
      <c r="J109" s="154"/>
      <c r="K109" s="155">
        <f>ROUND(K96+K101,2)</f>
        <v>0</v>
      </c>
      <c r="L109" s="154"/>
      <c r="M109" s="67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="2" customFormat="1" ht="6.96" customHeight="1">
      <c r="A110" s="42"/>
      <c r="B110" s="70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67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4" s="2" customFormat="1" ht="6.96" customHeight="1">
      <c r="A114" s="42"/>
      <c r="B114" s="72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67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="2" customFormat="1" ht="24.96" customHeight="1">
      <c r="A115" s="42"/>
      <c r="B115" s="43"/>
      <c r="C115" s="23" t="s">
        <v>135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67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="2" customFormat="1" ht="6.96" customHeight="1">
      <c r="A116" s="42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67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="2" customFormat="1" ht="12" customHeight="1">
      <c r="A117" s="42"/>
      <c r="B117" s="43"/>
      <c r="C117" s="32" t="s">
        <v>17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67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="2" customFormat="1" ht="16.5" customHeight="1">
      <c r="A118" s="42"/>
      <c r="B118" s="43"/>
      <c r="C118" s="44"/>
      <c r="D118" s="44"/>
      <c r="E118" s="196" t="str">
        <f>E7</f>
        <v>PD - Rekonstrukce tramvajových nástupišť Kunčičky - Kostel</v>
      </c>
      <c r="F118" s="32"/>
      <c r="G118" s="32"/>
      <c r="H118" s="32"/>
      <c r="I118" s="44"/>
      <c r="J118" s="44"/>
      <c r="K118" s="44"/>
      <c r="L118" s="44"/>
      <c r="M118" s="67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</row>
    <row r="119" s="2" customFormat="1" ht="12" customHeight="1">
      <c r="A119" s="42"/>
      <c r="B119" s="43"/>
      <c r="C119" s="32" t="s">
        <v>114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67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="2" customFormat="1" ht="16.5" customHeight="1">
      <c r="A120" s="42"/>
      <c r="B120" s="43"/>
      <c r="C120" s="44"/>
      <c r="D120" s="44"/>
      <c r="E120" s="80" t="str">
        <f>E9</f>
        <v xml:space="preserve">DIO - Dopravně inženýrské opatření </v>
      </c>
      <c r="F120" s="44"/>
      <c r="G120" s="44"/>
      <c r="H120" s="44"/>
      <c r="I120" s="44"/>
      <c r="J120" s="44"/>
      <c r="K120" s="44"/>
      <c r="L120" s="44"/>
      <c r="M120" s="67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="2" customFormat="1" ht="6.96" customHeight="1">
      <c r="A121" s="42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67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="2" customFormat="1" ht="12" customHeight="1">
      <c r="A122" s="42"/>
      <c r="B122" s="43"/>
      <c r="C122" s="32" t="s">
        <v>21</v>
      </c>
      <c r="D122" s="44"/>
      <c r="E122" s="44"/>
      <c r="F122" s="27" t="str">
        <f>F12</f>
        <v xml:space="preserve"> Ostrava</v>
      </c>
      <c r="G122" s="44"/>
      <c r="H122" s="44"/>
      <c r="I122" s="32" t="s">
        <v>23</v>
      </c>
      <c r="J122" s="83" t="str">
        <f>IF(J12="","",J12)</f>
        <v>15. 4. 2024</v>
      </c>
      <c r="K122" s="44"/>
      <c r="L122" s="44"/>
      <c r="M122" s="67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="2" customFormat="1" ht="6.96" customHeight="1">
      <c r="A123" s="42"/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67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="2" customFormat="1" ht="25.65" customHeight="1">
      <c r="A124" s="42"/>
      <c r="B124" s="43"/>
      <c r="C124" s="32" t="s">
        <v>25</v>
      </c>
      <c r="D124" s="44"/>
      <c r="E124" s="44"/>
      <c r="F124" s="27" t="str">
        <f>E15</f>
        <v>Dopravní podnik Ostrava a.s.</v>
      </c>
      <c r="G124" s="44"/>
      <c r="H124" s="44"/>
      <c r="I124" s="32" t="s">
        <v>30</v>
      </c>
      <c r="J124" s="36" t="str">
        <f>E21</f>
        <v xml:space="preserve">Dopravní projektování  s.r.o.</v>
      </c>
      <c r="K124" s="44"/>
      <c r="L124" s="44"/>
      <c r="M124" s="67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="2" customFormat="1" ht="15.15" customHeight="1">
      <c r="A125" s="42"/>
      <c r="B125" s="43"/>
      <c r="C125" s="32" t="s">
        <v>28</v>
      </c>
      <c r="D125" s="44"/>
      <c r="E125" s="44"/>
      <c r="F125" s="27" t="str">
        <f>IF(E18="","",E18)</f>
        <v>Vyplň údaj</v>
      </c>
      <c r="G125" s="44"/>
      <c r="H125" s="44"/>
      <c r="I125" s="32" t="s">
        <v>31</v>
      </c>
      <c r="J125" s="36" t="str">
        <f>E24</f>
        <v xml:space="preserve"> </v>
      </c>
      <c r="K125" s="44"/>
      <c r="L125" s="44"/>
      <c r="M125" s="67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="2" customFormat="1" ht="10.32" customHeight="1">
      <c r="A126" s="42"/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67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="11" customFormat="1" ht="29.28" customHeight="1">
      <c r="A127" s="220"/>
      <c r="B127" s="221"/>
      <c r="C127" s="222" t="s">
        <v>136</v>
      </c>
      <c r="D127" s="223" t="s">
        <v>62</v>
      </c>
      <c r="E127" s="223" t="s">
        <v>58</v>
      </c>
      <c r="F127" s="223" t="s">
        <v>59</v>
      </c>
      <c r="G127" s="223" t="s">
        <v>137</v>
      </c>
      <c r="H127" s="223" t="s">
        <v>138</v>
      </c>
      <c r="I127" s="223" t="s">
        <v>139</v>
      </c>
      <c r="J127" s="223" t="s">
        <v>140</v>
      </c>
      <c r="K127" s="223" t="s">
        <v>121</v>
      </c>
      <c r="L127" s="224" t="s">
        <v>141</v>
      </c>
      <c r="M127" s="225"/>
      <c r="N127" s="104" t="s">
        <v>1</v>
      </c>
      <c r="O127" s="105" t="s">
        <v>41</v>
      </c>
      <c r="P127" s="105" t="s">
        <v>142</v>
      </c>
      <c r="Q127" s="105" t="s">
        <v>143</v>
      </c>
      <c r="R127" s="105" t="s">
        <v>144</v>
      </c>
      <c r="S127" s="105" t="s">
        <v>145</v>
      </c>
      <c r="T127" s="105" t="s">
        <v>146</v>
      </c>
      <c r="U127" s="105" t="s">
        <v>147</v>
      </c>
      <c r="V127" s="105" t="s">
        <v>148</v>
      </c>
      <c r="W127" s="105" t="s">
        <v>149</v>
      </c>
      <c r="X127" s="106" t="s">
        <v>150</v>
      </c>
      <c r="Y127" s="220"/>
      <c r="Z127" s="220"/>
      <c r="AA127" s="220"/>
      <c r="AB127" s="220"/>
      <c r="AC127" s="220"/>
      <c r="AD127" s="220"/>
      <c r="AE127" s="220"/>
    </row>
    <row r="128" s="2" customFormat="1" ht="22.8" customHeight="1">
      <c r="A128" s="42"/>
      <c r="B128" s="43"/>
      <c r="C128" s="111" t="s">
        <v>151</v>
      </c>
      <c r="D128" s="44"/>
      <c r="E128" s="44"/>
      <c r="F128" s="44"/>
      <c r="G128" s="44"/>
      <c r="H128" s="44"/>
      <c r="I128" s="44"/>
      <c r="J128" s="44"/>
      <c r="K128" s="226">
        <f>BK128</f>
        <v>0</v>
      </c>
      <c r="L128" s="44"/>
      <c r="M128" s="45"/>
      <c r="N128" s="107"/>
      <c r="O128" s="227"/>
      <c r="P128" s="108"/>
      <c r="Q128" s="228">
        <f>Q129</f>
        <v>0</v>
      </c>
      <c r="R128" s="228">
        <f>R129</f>
        <v>0</v>
      </c>
      <c r="S128" s="108"/>
      <c r="T128" s="229">
        <f>T129</f>
        <v>0</v>
      </c>
      <c r="U128" s="108"/>
      <c r="V128" s="229">
        <f>V129</f>
        <v>0</v>
      </c>
      <c r="W128" s="108"/>
      <c r="X128" s="230">
        <f>X129</f>
        <v>0</v>
      </c>
      <c r="Y128" s="42"/>
      <c r="Z128" s="42"/>
      <c r="AA128" s="42"/>
      <c r="AB128" s="42"/>
      <c r="AC128" s="42"/>
      <c r="AD128" s="42"/>
      <c r="AE128" s="42"/>
      <c r="AT128" s="17" t="s">
        <v>78</v>
      </c>
      <c r="AU128" s="17" t="s">
        <v>123</v>
      </c>
      <c r="BK128" s="231">
        <f>BK129</f>
        <v>0</v>
      </c>
    </row>
    <row r="129" s="12" customFormat="1" ht="25.92" customHeight="1">
      <c r="A129" s="12"/>
      <c r="B129" s="232"/>
      <c r="C129" s="233"/>
      <c r="D129" s="234" t="s">
        <v>78</v>
      </c>
      <c r="E129" s="235" t="s">
        <v>877</v>
      </c>
      <c r="F129" s="235" t="s">
        <v>878</v>
      </c>
      <c r="G129" s="233"/>
      <c r="H129" s="233"/>
      <c r="I129" s="236"/>
      <c r="J129" s="236"/>
      <c r="K129" s="237">
        <f>BK129</f>
        <v>0</v>
      </c>
      <c r="L129" s="233"/>
      <c r="M129" s="238"/>
      <c r="N129" s="239"/>
      <c r="O129" s="240"/>
      <c r="P129" s="240"/>
      <c r="Q129" s="241">
        <f>Q130</f>
        <v>0</v>
      </c>
      <c r="R129" s="241">
        <f>R130</f>
        <v>0</v>
      </c>
      <c r="S129" s="240"/>
      <c r="T129" s="242">
        <f>T130</f>
        <v>0</v>
      </c>
      <c r="U129" s="240"/>
      <c r="V129" s="242">
        <f>V130</f>
        <v>0</v>
      </c>
      <c r="W129" s="240"/>
      <c r="X129" s="243">
        <f>X130</f>
        <v>0</v>
      </c>
      <c r="Y129" s="12"/>
      <c r="Z129" s="12"/>
      <c r="AA129" s="12"/>
      <c r="AB129" s="12"/>
      <c r="AC129" s="12"/>
      <c r="AD129" s="12"/>
      <c r="AE129" s="12"/>
      <c r="AR129" s="244" t="s">
        <v>162</v>
      </c>
      <c r="AT129" s="245" t="s">
        <v>78</v>
      </c>
      <c r="AU129" s="245" t="s">
        <v>79</v>
      </c>
      <c r="AY129" s="244" t="s">
        <v>154</v>
      </c>
      <c r="BK129" s="246">
        <f>BK130</f>
        <v>0</v>
      </c>
    </row>
    <row r="130" s="12" customFormat="1" ht="22.8" customHeight="1">
      <c r="A130" s="12"/>
      <c r="B130" s="232"/>
      <c r="C130" s="233"/>
      <c r="D130" s="234" t="s">
        <v>78</v>
      </c>
      <c r="E130" s="247" t="s">
        <v>879</v>
      </c>
      <c r="F130" s="247" t="s">
        <v>880</v>
      </c>
      <c r="G130" s="233"/>
      <c r="H130" s="233"/>
      <c r="I130" s="236"/>
      <c r="J130" s="236"/>
      <c r="K130" s="248">
        <f>BK130</f>
        <v>0</v>
      </c>
      <c r="L130" s="233"/>
      <c r="M130" s="238"/>
      <c r="N130" s="239"/>
      <c r="O130" s="240"/>
      <c r="P130" s="240"/>
      <c r="Q130" s="241">
        <f>SUM(Q131:Q146)</f>
        <v>0</v>
      </c>
      <c r="R130" s="241">
        <f>SUM(R131:R146)</f>
        <v>0</v>
      </c>
      <c r="S130" s="240"/>
      <c r="T130" s="242">
        <f>SUM(T131:T146)</f>
        <v>0</v>
      </c>
      <c r="U130" s="240"/>
      <c r="V130" s="242">
        <f>SUM(V131:V146)</f>
        <v>0</v>
      </c>
      <c r="W130" s="240"/>
      <c r="X130" s="243">
        <f>SUM(X131:X146)</f>
        <v>0</v>
      </c>
      <c r="Y130" s="12"/>
      <c r="Z130" s="12"/>
      <c r="AA130" s="12"/>
      <c r="AB130" s="12"/>
      <c r="AC130" s="12"/>
      <c r="AD130" s="12"/>
      <c r="AE130" s="12"/>
      <c r="AR130" s="244" t="s">
        <v>162</v>
      </c>
      <c r="AT130" s="245" t="s">
        <v>78</v>
      </c>
      <c r="AU130" s="245" t="s">
        <v>87</v>
      </c>
      <c r="AY130" s="244" t="s">
        <v>154</v>
      </c>
      <c r="BK130" s="246">
        <f>SUM(BK131:BK146)</f>
        <v>0</v>
      </c>
    </row>
    <row r="131" s="2" customFormat="1" ht="24.15" customHeight="1">
      <c r="A131" s="42"/>
      <c r="B131" s="43"/>
      <c r="C131" s="249" t="s">
        <v>87</v>
      </c>
      <c r="D131" s="249" t="s">
        <v>157</v>
      </c>
      <c r="E131" s="250" t="s">
        <v>881</v>
      </c>
      <c r="F131" s="251" t="s">
        <v>882</v>
      </c>
      <c r="G131" s="252" t="s">
        <v>739</v>
      </c>
      <c r="H131" s="253">
        <v>1</v>
      </c>
      <c r="I131" s="254"/>
      <c r="J131" s="254"/>
      <c r="K131" s="255">
        <f>ROUND(P131*H131,2)</f>
        <v>0</v>
      </c>
      <c r="L131" s="251" t="s">
        <v>1</v>
      </c>
      <c r="M131" s="45"/>
      <c r="N131" s="256" t="s">
        <v>1</v>
      </c>
      <c r="O131" s="257" t="s">
        <v>42</v>
      </c>
      <c r="P131" s="258">
        <f>I131+J131</f>
        <v>0</v>
      </c>
      <c r="Q131" s="258">
        <f>ROUND(I131*H131,2)</f>
        <v>0</v>
      </c>
      <c r="R131" s="258">
        <f>ROUND(J131*H131,2)</f>
        <v>0</v>
      </c>
      <c r="S131" s="95"/>
      <c r="T131" s="259">
        <f>S131*H131</f>
        <v>0</v>
      </c>
      <c r="U131" s="259">
        <v>0</v>
      </c>
      <c r="V131" s="259">
        <f>U131*H131</f>
        <v>0</v>
      </c>
      <c r="W131" s="259">
        <v>0</v>
      </c>
      <c r="X131" s="260">
        <f>W131*H131</f>
        <v>0</v>
      </c>
      <c r="Y131" s="42"/>
      <c r="Z131" s="42"/>
      <c r="AA131" s="42"/>
      <c r="AB131" s="42"/>
      <c r="AC131" s="42"/>
      <c r="AD131" s="42"/>
      <c r="AE131" s="42"/>
      <c r="AR131" s="261" t="s">
        <v>786</v>
      </c>
      <c r="AT131" s="261" t="s">
        <v>157</v>
      </c>
      <c r="AU131" s="261" t="s">
        <v>89</v>
      </c>
      <c r="AY131" s="17" t="s">
        <v>154</v>
      </c>
      <c r="BE131" s="148">
        <f>IF(O131="základní",K131,0)</f>
        <v>0</v>
      </c>
      <c r="BF131" s="148">
        <f>IF(O131="snížená",K131,0)</f>
        <v>0</v>
      </c>
      <c r="BG131" s="148">
        <f>IF(O131="zákl. přenesená",K131,0)</f>
        <v>0</v>
      </c>
      <c r="BH131" s="148">
        <f>IF(O131="sníž. přenesená",K131,0)</f>
        <v>0</v>
      </c>
      <c r="BI131" s="148">
        <f>IF(O131="nulová",K131,0)</f>
        <v>0</v>
      </c>
      <c r="BJ131" s="17" t="s">
        <v>87</v>
      </c>
      <c r="BK131" s="148">
        <f>ROUND(P131*H131,2)</f>
        <v>0</v>
      </c>
      <c r="BL131" s="17" t="s">
        <v>786</v>
      </c>
      <c r="BM131" s="261" t="s">
        <v>883</v>
      </c>
    </row>
    <row r="132" s="2" customFormat="1">
      <c r="A132" s="42"/>
      <c r="B132" s="43"/>
      <c r="C132" s="44"/>
      <c r="D132" s="262" t="s">
        <v>164</v>
      </c>
      <c r="E132" s="44"/>
      <c r="F132" s="263" t="s">
        <v>882</v>
      </c>
      <c r="G132" s="44"/>
      <c r="H132" s="44"/>
      <c r="I132" s="217"/>
      <c r="J132" s="217"/>
      <c r="K132" s="44"/>
      <c r="L132" s="44"/>
      <c r="M132" s="45"/>
      <c r="N132" s="264"/>
      <c r="O132" s="265"/>
      <c r="P132" s="95"/>
      <c r="Q132" s="95"/>
      <c r="R132" s="95"/>
      <c r="S132" s="95"/>
      <c r="T132" s="95"/>
      <c r="U132" s="95"/>
      <c r="V132" s="95"/>
      <c r="W132" s="95"/>
      <c r="X132" s="96"/>
      <c r="Y132" s="42"/>
      <c r="Z132" s="42"/>
      <c r="AA132" s="42"/>
      <c r="AB132" s="42"/>
      <c r="AC132" s="42"/>
      <c r="AD132" s="42"/>
      <c r="AE132" s="42"/>
      <c r="AT132" s="17" t="s">
        <v>164</v>
      </c>
      <c r="AU132" s="17" t="s">
        <v>89</v>
      </c>
    </row>
    <row r="133" s="14" customFormat="1">
      <c r="A133" s="14"/>
      <c r="B133" s="293"/>
      <c r="C133" s="294"/>
      <c r="D133" s="262" t="s">
        <v>173</v>
      </c>
      <c r="E133" s="295" t="s">
        <v>1</v>
      </c>
      <c r="F133" s="296" t="s">
        <v>884</v>
      </c>
      <c r="G133" s="294"/>
      <c r="H133" s="295" t="s">
        <v>1</v>
      </c>
      <c r="I133" s="297"/>
      <c r="J133" s="297"/>
      <c r="K133" s="294"/>
      <c r="L133" s="294"/>
      <c r="M133" s="298"/>
      <c r="N133" s="299"/>
      <c r="O133" s="300"/>
      <c r="P133" s="300"/>
      <c r="Q133" s="300"/>
      <c r="R133" s="300"/>
      <c r="S133" s="300"/>
      <c r="T133" s="300"/>
      <c r="U133" s="300"/>
      <c r="V133" s="300"/>
      <c r="W133" s="300"/>
      <c r="X133" s="301"/>
      <c r="Y133" s="14"/>
      <c r="Z133" s="14"/>
      <c r="AA133" s="14"/>
      <c r="AB133" s="14"/>
      <c r="AC133" s="14"/>
      <c r="AD133" s="14"/>
      <c r="AE133" s="14"/>
      <c r="AT133" s="302" t="s">
        <v>173</v>
      </c>
      <c r="AU133" s="302" t="s">
        <v>89</v>
      </c>
      <c r="AV133" s="14" t="s">
        <v>87</v>
      </c>
      <c r="AW133" s="14" t="s">
        <v>5</v>
      </c>
      <c r="AX133" s="14" t="s">
        <v>79</v>
      </c>
      <c r="AY133" s="302" t="s">
        <v>154</v>
      </c>
    </row>
    <row r="134" s="14" customFormat="1">
      <c r="A134" s="14"/>
      <c r="B134" s="293"/>
      <c r="C134" s="294"/>
      <c r="D134" s="262" t="s">
        <v>173</v>
      </c>
      <c r="E134" s="295" t="s">
        <v>1</v>
      </c>
      <c r="F134" s="296" t="s">
        <v>885</v>
      </c>
      <c r="G134" s="294"/>
      <c r="H134" s="295" t="s">
        <v>1</v>
      </c>
      <c r="I134" s="297"/>
      <c r="J134" s="297"/>
      <c r="K134" s="294"/>
      <c r="L134" s="294"/>
      <c r="M134" s="298"/>
      <c r="N134" s="299"/>
      <c r="O134" s="300"/>
      <c r="P134" s="300"/>
      <c r="Q134" s="300"/>
      <c r="R134" s="300"/>
      <c r="S134" s="300"/>
      <c r="T134" s="300"/>
      <c r="U134" s="300"/>
      <c r="V134" s="300"/>
      <c r="W134" s="300"/>
      <c r="X134" s="301"/>
      <c r="Y134" s="14"/>
      <c r="Z134" s="14"/>
      <c r="AA134" s="14"/>
      <c r="AB134" s="14"/>
      <c r="AC134" s="14"/>
      <c r="AD134" s="14"/>
      <c r="AE134" s="14"/>
      <c r="AT134" s="302" t="s">
        <v>173</v>
      </c>
      <c r="AU134" s="302" t="s">
        <v>89</v>
      </c>
      <c r="AV134" s="14" t="s">
        <v>87</v>
      </c>
      <c r="AW134" s="14" t="s">
        <v>5</v>
      </c>
      <c r="AX134" s="14" t="s">
        <v>79</v>
      </c>
      <c r="AY134" s="302" t="s">
        <v>154</v>
      </c>
    </row>
    <row r="135" s="14" customFormat="1">
      <c r="A135" s="14"/>
      <c r="B135" s="293"/>
      <c r="C135" s="294"/>
      <c r="D135" s="262" t="s">
        <v>173</v>
      </c>
      <c r="E135" s="295" t="s">
        <v>1</v>
      </c>
      <c r="F135" s="296" t="s">
        <v>886</v>
      </c>
      <c r="G135" s="294"/>
      <c r="H135" s="295" t="s">
        <v>1</v>
      </c>
      <c r="I135" s="297"/>
      <c r="J135" s="297"/>
      <c r="K135" s="294"/>
      <c r="L135" s="294"/>
      <c r="M135" s="298"/>
      <c r="N135" s="299"/>
      <c r="O135" s="300"/>
      <c r="P135" s="300"/>
      <c r="Q135" s="300"/>
      <c r="R135" s="300"/>
      <c r="S135" s="300"/>
      <c r="T135" s="300"/>
      <c r="U135" s="300"/>
      <c r="V135" s="300"/>
      <c r="W135" s="300"/>
      <c r="X135" s="301"/>
      <c r="Y135" s="14"/>
      <c r="Z135" s="14"/>
      <c r="AA135" s="14"/>
      <c r="AB135" s="14"/>
      <c r="AC135" s="14"/>
      <c r="AD135" s="14"/>
      <c r="AE135" s="14"/>
      <c r="AT135" s="302" t="s">
        <v>173</v>
      </c>
      <c r="AU135" s="302" t="s">
        <v>89</v>
      </c>
      <c r="AV135" s="14" t="s">
        <v>87</v>
      </c>
      <c r="AW135" s="14" t="s">
        <v>5</v>
      </c>
      <c r="AX135" s="14" t="s">
        <v>79</v>
      </c>
      <c r="AY135" s="302" t="s">
        <v>154</v>
      </c>
    </row>
    <row r="136" s="14" customFormat="1">
      <c r="A136" s="14"/>
      <c r="B136" s="293"/>
      <c r="C136" s="294"/>
      <c r="D136" s="262" t="s">
        <v>173</v>
      </c>
      <c r="E136" s="295" t="s">
        <v>1</v>
      </c>
      <c r="F136" s="296" t="s">
        <v>887</v>
      </c>
      <c r="G136" s="294"/>
      <c r="H136" s="295" t="s">
        <v>1</v>
      </c>
      <c r="I136" s="297"/>
      <c r="J136" s="297"/>
      <c r="K136" s="294"/>
      <c r="L136" s="294"/>
      <c r="M136" s="298"/>
      <c r="N136" s="299"/>
      <c r="O136" s="300"/>
      <c r="P136" s="300"/>
      <c r="Q136" s="300"/>
      <c r="R136" s="300"/>
      <c r="S136" s="300"/>
      <c r="T136" s="300"/>
      <c r="U136" s="300"/>
      <c r="V136" s="300"/>
      <c r="W136" s="300"/>
      <c r="X136" s="301"/>
      <c r="Y136" s="14"/>
      <c r="Z136" s="14"/>
      <c r="AA136" s="14"/>
      <c r="AB136" s="14"/>
      <c r="AC136" s="14"/>
      <c r="AD136" s="14"/>
      <c r="AE136" s="14"/>
      <c r="AT136" s="302" t="s">
        <v>173</v>
      </c>
      <c r="AU136" s="302" t="s">
        <v>89</v>
      </c>
      <c r="AV136" s="14" t="s">
        <v>87</v>
      </c>
      <c r="AW136" s="14" t="s">
        <v>5</v>
      </c>
      <c r="AX136" s="14" t="s">
        <v>79</v>
      </c>
      <c r="AY136" s="302" t="s">
        <v>154</v>
      </c>
    </row>
    <row r="137" s="14" customFormat="1">
      <c r="A137" s="14"/>
      <c r="B137" s="293"/>
      <c r="C137" s="294"/>
      <c r="D137" s="262" t="s">
        <v>173</v>
      </c>
      <c r="E137" s="295" t="s">
        <v>1</v>
      </c>
      <c r="F137" s="296" t="s">
        <v>888</v>
      </c>
      <c r="G137" s="294"/>
      <c r="H137" s="295" t="s">
        <v>1</v>
      </c>
      <c r="I137" s="297"/>
      <c r="J137" s="297"/>
      <c r="K137" s="294"/>
      <c r="L137" s="294"/>
      <c r="M137" s="298"/>
      <c r="N137" s="299"/>
      <c r="O137" s="300"/>
      <c r="P137" s="300"/>
      <c r="Q137" s="300"/>
      <c r="R137" s="300"/>
      <c r="S137" s="300"/>
      <c r="T137" s="300"/>
      <c r="U137" s="300"/>
      <c r="V137" s="300"/>
      <c r="W137" s="300"/>
      <c r="X137" s="301"/>
      <c r="Y137" s="14"/>
      <c r="Z137" s="14"/>
      <c r="AA137" s="14"/>
      <c r="AB137" s="14"/>
      <c r="AC137" s="14"/>
      <c r="AD137" s="14"/>
      <c r="AE137" s="14"/>
      <c r="AT137" s="302" t="s">
        <v>173</v>
      </c>
      <c r="AU137" s="302" t="s">
        <v>89</v>
      </c>
      <c r="AV137" s="14" t="s">
        <v>87</v>
      </c>
      <c r="AW137" s="14" t="s">
        <v>5</v>
      </c>
      <c r="AX137" s="14" t="s">
        <v>79</v>
      </c>
      <c r="AY137" s="302" t="s">
        <v>154</v>
      </c>
    </row>
    <row r="138" s="14" customFormat="1">
      <c r="A138" s="14"/>
      <c r="B138" s="293"/>
      <c r="C138" s="294"/>
      <c r="D138" s="262" t="s">
        <v>173</v>
      </c>
      <c r="E138" s="295" t="s">
        <v>1</v>
      </c>
      <c r="F138" s="296" t="s">
        <v>889</v>
      </c>
      <c r="G138" s="294"/>
      <c r="H138" s="295" t="s">
        <v>1</v>
      </c>
      <c r="I138" s="297"/>
      <c r="J138" s="297"/>
      <c r="K138" s="294"/>
      <c r="L138" s="294"/>
      <c r="M138" s="298"/>
      <c r="N138" s="299"/>
      <c r="O138" s="300"/>
      <c r="P138" s="300"/>
      <c r="Q138" s="300"/>
      <c r="R138" s="300"/>
      <c r="S138" s="300"/>
      <c r="T138" s="300"/>
      <c r="U138" s="300"/>
      <c r="V138" s="300"/>
      <c r="W138" s="300"/>
      <c r="X138" s="301"/>
      <c r="Y138" s="14"/>
      <c r="Z138" s="14"/>
      <c r="AA138" s="14"/>
      <c r="AB138" s="14"/>
      <c r="AC138" s="14"/>
      <c r="AD138" s="14"/>
      <c r="AE138" s="14"/>
      <c r="AT138" s="302" t="s">
        <v>173</v>
      </c>
      <c r="AU138" s="302" t="s">
        <v>89</v>
      </c>
      <c r="AV138" s="14" t="s">
        <v>87</v>
      </c>
      <c r="AW138" s="14" t="s">
        <v>5</v>
      </c>
      <c r="AX138" s="14" t="s">
        <v>79</v>
      </c>
      <c r="AY138" s="302" t="s">
        <v>154</v>
      </c>
    </row>
    <row r="139" s="14" customFormat="1">
      <c r="A139" s="14"/>
      <c r="B139" s="293"/>
      <c r="C139" s="294"/>
      <c r="D139" s="262" t="s">
        <v>173</v>
      </c>
      <c r="E139" s="295" t="s">
        <v>1</v>
      </c>
      <c r="F139" s="296" t="s">
        <v>890</v>
      </c>
      <c r="G139" s="294"/>
      <c r="H139" s="295" t="s">
        <v>1</v>
      </c>
      <c r="I139" s="297"/>
      <c r="J139" s="297"/>
      <c r="K139" s="294"/>
      <c r="L139" s="294"/>
      <c r="M139" s="298"/>
      <c r="N139" s="299"/>
      <c r="O139" s="300"/>
      <c r="P139" s="300"/>
      <c r="Q139" s="300"/>
      <c r="R139" s="300"/>
      <c r="S139" s="300"/>
      <c r="T139" s="300"/>
      <c r="U139" s="300"/>
      <c r="V139" s="300"/>
      <c r="W139" s="300"/>
      <c r="X139" s="301"/>
      <c r="Y139" s="14"/>
      <c r="Z139" s="14"/>
      <c r="AA139" s="14"/>
      <c r="AB139" s="14"/>
      <c r="AC139" s="14"/>
      <c r="AD139" s="14"/>
      <c r="AE139" s="14"/>
      <c r="AT139" s="302" t="s">
        <v>173</v>
      </c>
      <c r="AU139" s="302" t="s">
        <v>89</v>
      </c>
      <c r="AV139" s="14" t="s">
        <v>87</v>
      </c>
      <c r="AW139" s="14" t="s">
        <v>5</v>
      </c>
      <c r="AX139" s="14" t="s">
        <v>79</v>
      </c>
      <c r="AY139" s="302" t="s">
        <v>154</v>
      </c>
    </row>
    <row r="140" s="14" customFormat="1">
      <c r="A140" s="14"/>
      <c r="B140" s="293"/>
      <c r="C140" s="294"/>
      <c r="D140" s="262" t="s">
        <v>173</v>
      </c>
      <c r="E140" s="295" t="s">
        <v>1</v>
      </c>
      <c r="F140" s="296" t="s">
        <v>891</v>
      </c>
      <c r="G140" s="294"/>
      <c r="H140" s="295" t="s">
        <v>1</v>
      </c>
      <c r="I140" s="297"/>
      <c r="J140" s="297"/>
      <c r="K140" s="294"/>
      <c r="L140" s="294"/>
      <c r="M140" s="298"/>
      <c r="N140" s="299"/>
      <c r="O140" s="300"/>
      <c r="P140" s="300"/>
      <c r="Q140" s="300"/>
      <c r="R140" s="300"/>
      <c r="S140" s="300"/>
      <c r="T140" s="300"/>
      <c r="U140" s="300"/>
      <c r="V140" s="300"/>
      <c r="W140" s="300"/>
      <c r="X140" s="301"/>
      <c r="Y140" s="14"/>
      <c r="Z140" s="14"/>
      <c r="AA140" s="14"/>
      <c r="AB140" s="14"/>
      <c r="AC140" s="14"/>
      <c r="AD140" s="14"/>
      <c r="AE140" s="14"/>
      <c r="AT140" s="302" t="s">
        <v>173</v>
      </c>
      <c r="AU140" s="302" t="s">
        <v>89</v>
      </c>
      <c r="AV140" s="14" t="s">
        <v>87</v>
      </c>
      <c r="AW140" s="14" t="s">
        <v>5</v>
      </c>
      <c r="AX140" s="14" t="s">
        <v>79</v>
      </c>
      <c r="AY140" s="302" t="s">
        <v>154</v>
      </c>
    </row>
    <row r="141" s="14" customFormat="1">
      <c r="A141" s="14"/>
      <c r="B141" s="293"/>
      <c r="C141" s="294"/>
      <c r="D141" s="262" t="s">
        <v>173</v>
      </c>
      <c r="E141" s="295" t="s">
        <v>1</v>
      </c>
      <c r="F141" s="296" t="s">
        <v>892</v>
      </c>
      <c r="G141" s="294"/>
      <c r="H141" s="295" t="s">
        <v>1</v>
      </c>
      <c r="I141" s="297"/>
      <c r="J141" s="297"/>
      <c r="K141" s="294"/>
      <c r="L141" s="294"/>
      <c r="M141" s="298"/>
      <c r="N141" s="299"/>
      <c r="O141" s="300"/>
      <c r="P141" s="300"/>
      <c r="Q141" s="300"/>
      <c r="R141" s="300"/>
      <c r="S141" s="300"/>
      <c r="T141" s="300"/>
      <c r="U141" s="300"/>
      <c r="V141" s="300"/>
      <c r="W141" s="300"/>
      <c r="X141" s="301"/>
      <c r="Y141" s="14"/>
      <c r="Z141" s="14"/>
      <c r="AA141" s="14"/>
      <c r="AB141" s="14"/>
      <c r="AC141" s="14"/>
      <c r="AD141" s="14"/>
      <c r="AE141" s="14"/>
      <c r="AT141" s="302" t="s">
        <v>173</v>
      </c>
      <c r="AU141" s="302" t="s">
        <v>89</v>
      </c>
      <c r="AV141" s="14" t="s">
        <v>87</v>
      </c>
      <c r="AW141" s="14" t="s">
        <v>5</v>
      </c>
      <c r="AX141" s="14" t="s">
        <v>79</v>
      </c>
      <c r="AY141" s="302" t="s">
        <v>154</v>
      </c>
    </row>
    <row r="142" s="14" customFormat="1">
      <c r="A142" s="14"/>
      <c r="B142" s="293"/>
      <c r="C142" s="294"/>
      <c r="D142" s="262" t="s">
        <v>173</v>
      </c>
      <c r="E142" s="295" t="s">
        <v>1</v>
      </c>
      <c r="F142" s="296" t="s">
        <v>893</v>
      </c>
      <c r="G142" s="294"/>
      <c r="H142" s="295" t="s">
        <v>1</v>
      </c>
      <c r="I142" s="297"/>
      <c r="J142" s="297"/>
      <c r="K142" s="294"/>
      <c r="L142" s="294"/>
      <c r="M142" s="298"/>
      <c r="N142" s="299"/>
      <c r="O142" s="300"/>
      <c r="P142" s="300"/>
      <c r="Q142" s="300"/>
      <c r="R142" s="300"/>
      <c r="S142" s="300"/>
      <c r="T142" s="300"/>
      <c r="U142" s="300"/>
      <c r="V142" s="300"/>
      <c r="W142" s="300"/>
      <c r="X142" s="301"/>
      <c r="Y142" s="14"/>
      <c r="Z142" s="14"/>
      <c r="AA142" s="14"/>
      <c r="AB142" s="14"/>
      <c r="AC142" s="14"/>
      <c r="AD142" s="14"/>
      <c r="AE142" s="14"/>
      <c r="AT142" s="302" t="s">
        <v>173</v>
      </c>
      <c r="AU142" s="302" t="s">
        <v>89</v>
      </c>
      <c r="AV142" s="14" t="s">
        <v>87</v>
      </c>
      <c r="AW142" s="14" t="s">
        <v>5</v>
      </c>
      <c r="AX142" s="14" t="s">
        <v>79</v>
      </c>
      <c r="AY142" s="302" t="s">
        <v>154</v>
      </c>
    </row>
    <row r="143" s="14" customFormat="1">
      <c r="A143" s="14"/>
      <c r="B143" s="293"/>
      <c r="C143" s="294"/>
      <c r="D143" s="262" t="s">
        <v>173</v>
      </c>
      <c r="E143" s="295" t="s">
        <v>1</v>
      </c>
      <c r="F143" s="296" t="s">
        <v>894</v>
      </c>
      <c r="G143" s="294"/>
      <c r="H143" s="295" t="s">
        <v>1</v>
      </c>
      <c r="I143" s="297"/>
      <c r="J143" s="297"/>
      <c r="K143" s="294"/>
      <c r="L143" s="294"/>
      <c r="M143" s="298"/>
      <c r="N143" s="299"/>
      <c r="O143" s="300"/>
      <c r="P143" s="300"/>
      <c r="Q143" s="300"/>
      <c r="R143" s="300"/>
      <c r="S143" s="300"/>
      <c r="T143" s="300"/>
      <c r="U143" s="300"/>
      <c r="V143" s="300"/>
      <c r="W143" s="300"/>
      <c r="X143" s="301"/>
      <c r="Y143" s="14"/>
      <c r="Z143" s="14"/>
      <c r="AA143" s="14"/>
      <c r="AB143" s="14"/>
      <c r="AC143" s="14"/>
      <c r="AD143" s="14"/>
      <c r="AE143" s="14"/>
      <c r="AT143" s="302" t="s">
        <v>173</v>
      </c>
      <c r="AU143" s="302" t="s">
        <v>89</v>
      </c>
      <c r="AV143" s="14" t="s">
        <v>87</v>
      </c>
      <c r="AW143" s="14" t="s">
        <v>5</v>
      </c>
      <c r="AX143" s="14" t="s">
        <v>79</v>
      </c>
      <c r="AY143" s="302" t="s">
        <v>154</v>
      </c>
    </row>
    <row r="144" s="14" customFormat="1">
      <c r="A144" s="14"/>
      <c r="B144" s="293"/>
      <c r="C144" s="294"/>
      <c r="D144" s="262" t="s">
        <v>173</v>
      </c>
      <c r="E144" s="295" t="s">
        <v>1</v>
      </c>
      <c r="F144" s="296" t="s">
        <v>895</v>
      </c>
      <c r="G144" s="294"/>
      <c r="H144" s="295" t="s">
        <v>1</v>
      </c>
      <c r="I144" s="297"/>
      <c r="J144" s="297"/>
      <c r="K144" s="294"/>
      <c r="L144" s="294"/>
      <c r="M144" s="298"/>
      <c r="N144" s="299"/>
      <c r="O144" s="300"/>
      <c r="P144" s="300"/>
      <c r="Q144" s="300"/>
      <c r="R144" s="300"/>
      <c r="S144" s="300"/>
      <c r="T144" s="300"/>
      <c r="U144" s="300"/>
      <c r="V144" s="300"/>
      <c r="W144" s="300"/>
      <c r="X144" s="301"/>
      <c r="Y144" s="14"/>
      <c r="Z144" s="14"/>
      <c r="AA144" s="14"/>
      <c r="AB144" s="14"/>
      <c r="AC144" s="14"/>
      <c r="AD144" s="14"/>
      <c r="AE144" s="14"/>
      <c r="AT144" s="302" t="s">
        <v>173</v>
      </c>
      <c r="AU144" s="302" t="s">
        <v>89</v>
      </c>
      <c r="AV144" s="14" t="s">
        <v>87</v>
      </c>
      <c r="AW144" s="14" t="s">
        <v>5</v>
      </c>
      <c r="AX144" s="14" t="s">
        <v>79</v>
      </c>
      <c r="AY144" s="302" t="s">
        <v>154</v>
      </c>
    </row>
    <row r="145" s="14" customFormat="1">
      <c r="A145" s="14"/>
      <c r="B145" s="293"/>
      <c r="C145" s="294"/>
      <c r="D145" s="262" t="s">
        <v>173</v>
      </c>
      <c r="E145" s="295" t="s">
        <v>1</v>
      </c>
      <c r="F145" s="296" t="s">
        <v>896</v>
      </c>
      <c r="G145" s="294"/>
      <c r="H145" s="295" t="s">
        <v>1</v>
      </c>
      <c r="I145" s="297"/>
      <c r="J145" s="297"/>
      <c r="K145" s="294"/>
      <c r="L145" s="294"/>
      <c r="M145" s="298"/>
      <c r="N145" s="299"/>
      <c r="O145" s="300"/>
      <c r="P145" s="300"/>
      <c r="Q145" s="300"/>
      <c r="R145" s="300"/>
      <c r="S145" s="300"/>
      <c r="T145" s="300"/>
      <c r="U145" s="300"/>
      <c r="V145" s="300"/>
      <c r="W145" s="300"/>
      <c r="X145" s="301"/>
      <c r="Y145" s="14"/>
      <c r="Z145" s="14"/>
      <c r="AA145" s="14"/>
      <c r="AB145" s="14"/>
      <c r="AC145" s="14"/>
      <c r="AD145" s="14"/>
      <c r="AE145" s="14"/>
      <c r="AT145" s="302" t="s">
        <v>173</v>
      </c>
      <c r="AU145" s="302" t="s">
        <v>89</v>
      </c>
      <c r="AV145" s="14" t="s">
        <v>87</v>
      </c>
      <c r="AW145" s="14" t="s">
        <v>5</v>
      </c>
      <c r="AX145" s="14" t="s">
        <v>79</v>
      </c>
      <c r="AY145" s="302" t="s">
        <v>154</v>
      </c>
    </row>
    <row r="146" s="13" customFormat="1">
      <c r="A146" s="13"/>
      <c r="B146" s="278"/>
      <c r="C146" s="279"/>
      <c r="D146" s="262" t="s">
        <v>173</v>
      </c>
      <c r="E146" s="280" t="s">
        <v>1</v>
      </c>
      <c r="F146" s="281" t="s">
        <v>897</v>
      </c>
      <c r="G146" s="279"/>
      <c r="H146" s="282">
        <v>1</v>
      </c>
      <c r="I146" s="283"/>
      <c r="J146" s="283"/>
      <c r="K146" s="279"/>
      <c r="L146" s="279"/>
      <c r="M146" s="284"/>
      <c r="N146" s="318"/>
      <c r="O146" s="319"/>
      <c r="P146" s="319"/>
      <c r="Q146" s="319"/>
      <c r="R146" s="319"/>
      <c r="S146" s="319"/>
      <c r="T146" s="319"/>
      <c r="U146" s="319"/>
      <c r="V146" s="319"/>
      <c r="W146" s="319"/>
      <c r="X146" s="320"/>
      <c r="Y146" s="13"/>
      <c r="Z146" s="13"/>
      <c r="AA146" s="13"/>
      <c r="AB146" s="13"/>
      <c r="AC146" s="13"/>
      <c r="AD146" s="13"/>
      <c r="AE146" s="13"/>
      <c r="AT146" s="288" t="s">
        <v>173</v>
      </c>
      <c r="AU146" s="288" t="s">
        <v>89</v>
      </c>
      <c r="AV146" s="13" t="s">
        <v>89</v>
      </c>
      <c r="AW146" s="13" t="s">
        <v>5</v>
      </c>
      <c r="AX146" s="13" t="s">
        <v>87</v>
      </c>
      <c r="AY146" s="288" t="s">
        <v>154</v>
      </c>
    </row>
    <row r="147" s="2" customFormat="1" ht="6.96" customHeight="1">
      <c r="A147" s="42"/>
      <c r="B147" s="70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45"/>
      <c r="N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</sheetData>
  <sheetProtection sheet="1" autoFilter="0" formatColumns="0" formatRows="0" objects="1" scenarios="1" spinCount="100000" saltValue="mSfLTVpRlQwyzNfDeliF625J2abzzVNbGRmDepdN4lxBydKf7W+rIzhmmdGZ6wWDWtYP9whv3SVaCzIoZPsoqw==" hashValue="KrqsStG6cjhNyLYvzS7Hij2nv4jbsk9r9OwqV2EP5fSPO7aX6B2OTG/7n8hnCL/z+HQ6GhNhGRfLQVjQRF89VA==" algorithmName="SHA-512" password="CC35"/>
  <autoFilter ref="C127:L146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Lelek David</dc:creator>
  <cp:lastModifiedBy>Lelek David</cp:lastModifiedBy>
  <dcterms:created xsi:type="dcterms:W3CDTF">2024-07-11T13:47:29Z</dcterms:created>
  <dcterms:modified xsi:type="dcterms:W3CDTF">2024-07-11T13:47:34Z</dcterms:modified>
</cp:coreProperties>
</file>