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Dopsv001.dpo.local\data\USERS\petr.kriz\Desktop\"/>
    </mc:Choice>
  </mc:AlternateContent>
  <bookViews>
    <workbookView xWindow="0" yWindow="0" windowWidth="0" windowHeight="0"/>
  </bookViews>
  <sheets>
    <sheet name="Rekapitulace stavby" sheetId="1" r:id="rId1"/>
    <sheet name="SO 101 - Nástupiště" sheetId="2" r:id="rId2"/>
    <sheet name="SO 102 - Zpevněné plochy" sheetId="3" r:id="rId3"/>
    <sheet name="SO 401 - Úprava VO" sheetId="4" r:id="rId4"/>
    <sheet name="VRN - Vedlejší rozpočtové..." sheetId="5" r:id="rId5"/>
    <sheet name="DIO - Dopravně inženýrské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101 - Nástupiště'!$C$128:$K$472</definedName>
    <definedName name="_xlnm.Print_Area" localSheetId="1">'SO 101 - Nástupiště'!$C$4:$J$76,'SO 101 - Nástupiště'!$C$82:$J$110,'SO 101 - Nástupiště'!$C$116:$K$472</definedName>
    <definedName name="_xlnm.Print_Titles" localSheetId="1">'SO 101 - Nástupiště'!$128:$128</definedName>
    <definedName name="_xlnm._FilterDatabase" localSheetId="2" hidden="1">'SO 102 - Zpevněné plochy'!$C$120:$K$343</definedName>
    <definedName name="_xlnm.Print_Area" localSheetId="2">'SO 102 - Zpevněné plochy'!$C$4:$J$76,'SO 102 - Zpevněné plochy'!$C$82:$J$102,'SO 102 - Zpevněné plochy'!$C$108:$K$343</definedName>
    <definedName name="_xlnm.Print_Titles" localSheetId="2">'SO 102 - Zpevněné plochy'!$120:$120</definedName>
    <definedName name="_xlnm._FilterDatabase" localSheetId="3" hidden="1">'SO 401 - Úprava VO'!$C$117:$K$154</definedName>
    <definedName name="_xlnm.Print_Area" localSheetId="3">'SO 401 - Úprava VO'!$C$4:$J$76,'SO 401 - Úprava VO'!$C$82:$J$99,'SO 401 - Úprava VO'!$C$105:$K$154</definedName>
    <definedName name="_xlnm.Print_Titles" localSheetId="3">'SO 401 - Úprava VO'!$117:$117</definedName>
    <definedName name="_xlnm._FilterDatabase" localSheetId="4" hidden="1">'VRN - Vedlejší rozpočtové...'!$C$117:$K$142</definedName>
    <definedName name="_xlnm.Print_Area" localSheetId="4">'VRN - Vedlejší rozpočtové...'!$C$4:$J$76,'VRN - Vedlejší rozpočtové...'!$C$82:$J$99,'VRN - Vedlejší rozpočtové...'!$C$105:$K$142</definedName>
    <definedName name="_xlnm.Print_Titles" localSheetId="4">'VRN - Vedlejší rozpočtové...'!$117:$117</definedName>
    <definedName name="_xlnm._FilterDatabase" localSheetId="5" hidden="1">'DIO - Dopravně inženýrské...'!$C$117:$K$125</definedName>
    <definedName name="_xlnm.Print_Area" localSheetId="5">'DIO - Dopravně inženýrské...'!$C$4:$J$76,'DIO - Dopravně inženýrské...'!$C$82:$J$99,'DIO - Dopravně inženýrské...'!$C$105:$K$125</definedName>
    <definedName name="_xlnm.Print_Titles" localSheetId="5">'DIO - Dopravně inženýrské...'!$117:$117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24"/>
  <c r="BH124"/>
  <c r="BG124"/>
  <c r="BF124"/>
  <c r="T124"/>
  <c r="R124"/>
  <c r="P124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5" r="J37"/>
  <c r="J36"/>
  <c i="1" r="AY98"/>
  <c i="5" r="J35"/>
  <c i="1" r="AX98"/>
  <c i="5"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4" r="J37"/>
  <c r="J36"/>
  <c i="1" r="AY97"/>
  <c i="4" r="J35"/>
  <c i="1" r="AX97"/>
  <c i="4"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85"/>
  <c i="3" r="J37"/>
  <c r="J36"/>
  <c i="1" r="AY96"/>
  <c i="3" r="J35"/>
  <c i="1" r="AX96"/>
  <c i="3" r="BI342"/>
  <c r="BH342"/>
  <c r="BG342"/>
  <c r="BF342"/>
  <c r="T342"/>
  <c r="R342"/>
  <c r="P342"/>
  <c r="BI337"/>
  <c r="BH337"/>
  <c r="BG337"/>
  <c r="BF337"/>
  <c r="T337"/>
  <c r="R337"/>
  <c r="P337"/>
  <c r="BI333"/>
  <c r="BH333"/>
  <c r="BG333"/>
  <c r="BF333"/>
  <c r="T333"/>
  <c r="R333"/>
  <c r="P333"/>
  <c r="BI328"/>
  <c r="BH328"/>
  <c r="BG328"/>
  <c r="BF328"/>
  <c r="T328"/>
  <c r="R328"/>
  <c r="P328"/>
  <c r="BI323"/>
  <c r="BH323"/>
  <c r="BG323"/>
  <c r="BF323"/>
  <c r="T323"/>
  <c r="R323"/>
  <c r="P323"/>
  <c r="BI318"/>
  <c r="BH318"/>
  <c r="BG318"/>
  <c r="BF318"/>
  <c r="T318"/>
  <c r="R318"/>
  <c r="P318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0"/>
  <c r="BH200"/>
  <c r="BG200"/>
  <c r="BF200"/>
  <c r="T200"/>
  <c r="R200"/>
  <c r="P200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/>
  <c r="E7"/>
  <c r="E85"/>
  <c i="2" r="J37"/>
  <c r="J36"/>
  <c i="1" r="AY95"/>
  <c i="2" r="J35"/>
  <c i="1" r="AX95"/>
  <c i="2" r="BI471"/>
  <c r="BH471"/>
  <c r="BG471"/>
  <c r="BF471"/>
  <c r="T471"/>
  <c r="R471"/>
  <c r="P471"/>
  <c r="BI469"/>
  <c r="BH469"/>
  <c r="BG469"/>
  <c r="BF469"/>
  <c r="T469"/>
  <c r="R469"/>
  <c r="P469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5"/>
  <c r="BH455"/>
  <c r="BG455"/>
  <c r="BF455"/>
  <c r="T455"/>
  <c r="R455"/>
  <c r="P455"/>
  <c r="BI453"/>
  <c r="BH453"/>
  <c r="BG453"/>
  <c r="BF453"/>
  <c r="T453"/>
  <c r="R453"/>
  <c r="P453"/>
  <c r="BI450"/>
  <c r="BH450"/>
  <c r="BG450"/>
  <c r="BF450"/>
  <c r="T450"/>
  <c r="R450"/>
  <c r="P450"/>
  <c r="BI448"/>
  <c r="BH448"/>
  <c r="BG448"/>
  <c r="BF448"/>
  <c r="T448"/>
  <c r="R448"/>
  <c r="P448"/>
  <c r="BI446"/>
  <c r="BH446"/>
  <c r="BG446"/>
  <c r="BF446"/>
  <c r="T446"/>
  <c r="R446"/>
  <c r="P446"/>
  <c r="BI442"/>
  <c r="BH442"/>
  <c r="BG442"/>
  <c r="BF442"/>
  <c r="T442"/>
  <c r="R442"/>
  <c r="P442"/>
  <c r="BI440"/>
  <c r="BH440"/>
  <c r="BG440"/>
  <c r="BF440"/>
  <c r="T440"/>
  <c r="R440"/>
  <c r="P440"/>
  <c r="BI439"/>
  <c r="BH439"/>
  <c r="BG439"/>
  <c r="BF439"/>
  <c r="T439"/>
  <c r="R439"/>
  <c r="P439"/>
  <c r="BI438"/>
  <c r="BH438"/>
  <c r="BG438"/>
  <c r="BF438"/>
  <c r="T438"/>
  <c r="R438"/>
  <c r="P438"/>
  <c r="BI437"/>
  <c r="BH437"/>
  <c r="BG437"/>
  <c r="BF437"/>
  <c r="T437"/>
  <c r="R437"/>
  <c r="P437"/>
  <c r="BI436"/>
  <c r="BH436"/>
  <c r="BG436"/>
  <c r="BF436"/>
  <c r="T436"/>
  <c r="R436"/>
  <c r="P436"/>
  <c r="BI435"/>
  <c r="BH435"/>
  <c r="BG435"/>
  <c r="BF435"/>
  <c r="T435"/>
  <c r="R435"/>
  <c r="P435"/>
  <c r="BI434"/>
  <c r="BH434"/>
  <c r="BG434"/>
  <c r="BF434"/>
  <c r="T434"/>
  <c r="R434"/>
  <c r="P434"/>
  <c r="BI432"/>
  <c r="BH432"/>
  <c r="BG432"/>
  <c r="BF432"/>
  <c r="T432"/>
  <c r="R432"/>
  <c r="P432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4"/>
  <c r="BH424"/>
  <c r="BG424"/>
  <c r="BF424"/>
  <c r="T424"/>
  <c r="R424"/>
  <c r="P424"/>
  <c r="BI423"/>
  <c r="BH423"/>
  <c r="BG423"/>
  <c r="BF423"/>
  <c r="T423"/>
  <c r="R423"/>
  <c r="P423"/>
  <c r="BI420"/>
  <c r="BH420"/>
  <c r="BG420"/>
  <c r="BF420"/>
  <c r="T420"/>
  <c r="R420"/>
  <c r="P420"/>
  <c r="BI418"/>
  <c r="BH418"/>
  <c r="BG418"/>
  <c r="BF418"/>
  <c r="T418"/>
  <c r="R418"/>
  <c r="P418"/>
  <c r="BI417"/>
  <c r="BH417"/>
  <c r="BG417"/>
  <c r="BF417"/>
  <c r="T417"/>
  <c r="R417"/>
  <c r="P417"/>
  <c r="BI416"/>
  <c r="BH416"/>
  <c r="BG416"/>
  <c r="BF416"/>
  <c r="T416"/>
  <c r="R416"/>
  <c r="P416"/>
  <c r="BI414"/>
  <c r="BH414"/>
  <c r="BG414"/>
  <c r="BF414"/>
  <c r="T414"/>
  <c r="R414"/>
  <c r="P414"/>
  <c r="BI413"/>
  <c r="BH413"/>
  <c r="BG413"/>
  <c r="BF413"/>
  <c r="T413"/>
  <c r="R413"/>
  <c r="P413"/>
  <c r="BI409"/>
  <c r="BH409"/>
  <c r="BG409"/>
  <c r="BF409"/>
  <c r="T409"/>
  <c r="T408"/>
  <c r="R409"/>
  <c r="R408"/>
  <c r="P409"/>
  <c r="P408"/>
  <c r="BI406"/>
  <c r="BH406"/>
  <c r="BG406"/>
  <c r="BF406"/>
  <c r="T406"/>
  <c r="T405"/>
  <c r="R406"/>
  <c r="R405"/>
  <c r="R404"/>
  <c r="P406"/>
  <c r="P405"/>
  <c r="P404"/>
  <c r="BI400"/>
  <c r="BH400"/>
  <c r="BG400"/>
  <c r="BF400"/>
  <c r="T400"/>
  <c r="R400"/>
  <c r="P400"/>
  <c r="BI395"/>
  <c r="BH395"/>
  <c r="BG395"/>
  <c r="BF395"/>
  <c r="T395"/>
  <c r="R395"/>
  <c r="P395"/>
  <c r="BI389"/>
  <c r="BH389"/>
  <c r="BG389"/>
  <c r="BF389"/>
  <c r="T389"/>
  <c r="R389"/>
  <c r="P389"/>
  <c r="BI385"/>
  <c r="BH385"/>
  <c r="BG385"/>
  <c r="BF385"/>
  <c r="T385"/>
  <c r="R385"/>
  <c r="P385"/>
  <c r="BI380"/>
  <c r="BH380"/>
  <c r="BG380"/>
  <c r="BF380"/>
  <c r="T380"/>
  <c r="R380"/>
  <c r="P380"/>
  <c r="BI375"/>
  <c r="BH375"/>
  <c r="BG375"/>
  <c r="BF375"/>
  <c r="T375"/>
  <c r="R375"/>
  <c r="P375"/>
  <c r="BI371"/>
  <c r="BH371"/>
  <c r="BG371"/>
  <c r="BF371"/>
  <c r="T371"/>
  <c r="R371"/>
  <c r="P371"/>
  <c r="BI365"/>
  <c r="BH365"/>
  <c r="BG365"/>
  <c r="BF365"/>
  <c r="T365"/>
  <c r="R365"/>
  <c r="P365"/>
  <c r="BI359"/>
  <c r="BH359"/>
  <c r="BG359"/>
  <c r="BF359"/>
  <c r="T359"/>
  <c r="R359"/>
  <c r="P359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7"/>
  <c r="BH257"/>
  <c r="BG257"/>
  <c r="BF257"/>
  <c r="T257"/>
  <c r="R257"/>
  <c r="P257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1"/>
  <c r="BH211"/>
  <c r="BG211"/>
  <c r="BF211"/>
  <c r="T211"/>
  <c r="R211"/>
  <c r="P211"/>
  <c r="BI207"/>
  <c r="BH207"/>
  <c r="BG207"/>
  <c r="BF207"/>
  <c r="T207"/>
  <c r="R207"/>
  <c r="P207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1" r="L90"/>
  <c r="AM90"/>
  <c r="AM89"/>
  <c r="L89"/>
  <c r="AM87"/>
  <c r="L87"/>
  <c r="L85"/>
  <c r="L84"/>
  <c i="2" r="BK448"/>
  <c r="J395"/>
  <c r="BK336"/>
  <c r="J282"/>
  <c r="J189"/>
  <c r="J469"/>
  <c r="BK423"/>
  <c r="J417"/>
  <c r="J355"/>
  <c r="J286"/>
  <c r="J207"/>
  <c r="J453"/>
  <c r="BK424"/>
  <c r="BK406"/>
  <c r="BK365"/>
  <c r="J290"/>
  <c r="BK230"/>
  <c r="J162"/>
  <c r="BK440"/>
  <c r="J409"/>
  <c r="J348"/>
  <c r="BK247"/>
  <c r="BK184"/>
  <c r="J471"/>
  <c r="J455"/>
  <c r="BK432"/>
  <c r="J406"/>
  <c r="BK311"/>
  <c r="J243"/>
  <c i="3" r="J309"/>
  <c r="BK328"/>
  <c r="BK136"/>
  <c r="J225"/>
  <c r="BK209"/>
  <c r="BK323"/>
  <c r="BK268"/>
  <c r="BK124"/>
  <c r="BK250"/>
  <c r="BK342"/>
  <c r="BK170"/>
  <c r="J124"/>
  <c r="BK256"/>
  <c i="4" r="BK141"/>
  <c r="J153"/>
  <c r="BK140"/>
  <c r="BK137"/>
  <c r="J135"/>
  <c r="BK142"/>
  <c i="5" r="J133"/>
  <c r="J125"/>
  <c r="BK121"/>
  <c i="2" r="J464"/>
  <c r="J438"/>
  <c r="J359"/>
  <c r="BK315"/>
  <c r="J239"/>
  <c r="BK150"/>
  <c r="BK453"/>
  <c r="BK409"/>
  <c r="BK348"/>
  <c r="J311"/>
  <c r="BK211"/>
  <c r="BK471"/>
  <c r="BK427"/>
  <c r="BK417"/>
  <c r="BK395"/>
  <c r="BK344"/>
  <c r="J270"/>
  <c r="BK217"/>
  <c r="BK450"/>
  <c r="BK414"/>
  <c r="BK353"/>
  <c r="BK286"/>
  <c r="BK235"/>
  <c r="J158"/>
  <c r="BK458"/>
  <c r="BK434"/>
  <c r="BK371"/>
  <c r="BK303"/>
  <c r="J221"/>
  <c r="BK171"/>
  <c i="3" r="BK213"/>
  <c r="BK280"/>
  <c r="J333"/>
  <c r="J328"/>
  <c r="BK152"/>
  <c r="BK297"/>
  <c r="J170"/>
  <c r="BK272"/>
  <c r="J287"/>
  <c r="J132"/>
  <c r="BK200"/>
  <c r="BK184"/>
  <c i="4" r="J129"/>
  <c r="BK135"/>
  <c r="J143"/>
  <c r="BK138"/>
  <c r="J148"/>
  <c i="5" r="BK135"/>
  <c r="BK127"/>
  <c r="BK137"/>
  <c i="2" r="F37"/>
  <c r="J439"/>
  <c r="J426"/>
  <c r="BK323"/>
  <c r="BK294"/>
  <c r="BK189"/>
  <c i="3" r="BK278"/>
  <c r="BK174"/>
  <c r="J245"/>
  <c r="J312"/>
  <c r="J239"/>
  <c r="BK295"/>
  <c r="BK195"/>
  <c r="J293"/>
  <c r="BK188"/>
  <c r="J274"/>
  <c r="J256"/>
  <c r="J217"/>
  <c r="J195"/>
  <c i="4" r="BK154"/>
  <c r="BK152"/>
  <c r="J150"/>
  <c r="J130"/>
  <c r="BK134"/>
  <c i="5" r="J135"/>
  <c r="J123"/>
  <c i="2" r="BK460"/>
  <c r="J436"/>
  <c r="BK346"/>
  <c r="BK274"/>
  <c r="J146"/>
  <c r="BK464"/>
  <c r="BK420"/>
  <c r="BK359"/>
  <c r="J278"/>
  <c r="J180"/>
  <c r="J429"/>
  <c r="J423"/>
  <c r="BK400"/>
  <c r="J328"/>
  <c r="J235"/>
  <c r="J194"/>
  <c r="BK132"/>
  <c r="J416"/>
  <c r="BK350"/>
  <c r="BK266"/>
  <c r="J211"/>
  <c r="BK162"/>
  <c r="J462"/>
  <c r="BK436"/>
  <c r="J427"/>
  <c r="BK355"/>
  <c r="BK278"/>
  <c r="J202"/>
  <c r="J154"/>
  <c i="3" r="J200"/>
  <c r="BK156"/>
  <c r="J268"/>
  <c r="J337"/>
  <c r="BK293"/>
  <c r="BK192"/>
  <c r="J342"/>
  <c r="J156"/>
  <c r="J213"/>
  <c r="J184"/>
  <c r="J260"/>
  <c i="4" r="BK150"/>
  <c r="J139"/>
  <c i="2" r="J466"/>
  <c r="J440"/>
  <c r="BK328"/>
  <c r="J251"/>
  <c r="F34"/>
  <c i="3" r="J250"/>
  <c r="BK140"/>
  <c r="BK333"/>
  <c r="BK148"/>
  <c r="BK307"/>
  <c r="BK243"/>
  <c r="J235"/>
  <c r="J192"/>
  <c r="J160"/>
  <c i="4" r="BK148"/>
  <c r="J152"/>
  <c r="BK146"/>
  <c i="5" r="J139"/>
  <c r="J121"/>
  <c i="2" r="BK462"/>
  <c r="BK435"/>
  <c r="BK332"/>
  <c r="BK225"/>
  <c i="1" r="AS94"/>
  <c i="2" r="BK385"/>
  <c r="J315"/>
  <c r="BK194"/>
  <c r="J432"/>
  <c r="BK416"/>
  <c r="BK389"/>
  <c r="J294"/>
  <c r="J257"/>
  <c r="BK154"/>
  <c r="J448"/>
  <c r="BK380"/>
  <c r="J323"/>
  <c r="BK239"/>
  <c r="J171"/>
  <c r="F35"/>
  <c i="4" r="J132"/>
  <c r="J128"/>
  <c r="J136"/>
  <c r="BK132"/>
  <c r="BK147"/>
  <c i="5" r="BK125"/>
  <c r="BK139"/>
  <c r="BK123"/>
  <c i="2" r="J303"/>
  <c r="J262"/>
  <c r="J166"/>
  <c r="J446"/>
  <c r="J413"/>
  <c r="J344"/>
  <c r="BK243"/>
  <c r="BK202"/>
  <c r="J132"/>
  <c r="BK437"/>
  <c r="BK418"/>
  <c r="J342"/>
  <c r="BK282"/>
  <c r="BK180"/>
  <c r="BK137"/>
  <c i="3" r="BK128"/>
  <c r="BK160"/>
  <c r="J230"/>
  <c r="J174"/>
  <c r="BK318"/>
  <c r="J291"/>
  <c r="J179"/>
  <c r="BK284"/>
  <c r="BK217"/>
  <c r="J264"/>
  <c r="J148"/>
  <c r="J276"/>
  <c i="4" r="BK153"/>
  <c r="J137"/>
  <c r="BK133"/>
  <c r="J140"/>
  <c r="J133"/>
  <c r="J141"/>
  <c i="5" r="J127"/>
  <c r="BK133"/>
  <c r="J129"/>
  <c i="6" r="BK121"/>
  <c i="2" r="BK442"/>
  <c r="J365"/>
  <c r="J299"/>
  <c r="J198"/>
  <c r="BK469"/>
  <c r="BK438"/>
  <c r="J389"/>
  <c r="J336"/>
  <c r="BK270"/>
  <c r="J142"/>
  <c r="BK426"/>
  <c r="J414"/>
  <c r="J353"/>
  <c r="J274"/>
  <c r="BK221"/>
  <c r="BK142"/>
  <c r="J442"/>
  <c r="J371"/>
  <c r="BK290"/>
  <c r="J230"/>
  <c r="BK146"/>
  <c r="BK455"/>
  <c r="BK429"/>
  <c r="J400"/>
  <c r="BK319"/>
  <c r="J247"/>
  <c r="BK166"/>
  <c i="3" r="J209"/>
  <c r="J144"/>
  <c r="J323"/>
  <c r="J243"/>
  <c r="J300"/>
  <c r="BK239"/>
  <c r="J284"/>
  <c r="J140"/>
  <c r="BK235"/>
  <c r="J136"/>
  <c r="J254"/>
  <c i="4" r="J149"/>
  <c r="J154"/>
  <c r="J151"/>
  <c r="BK144"/>
  <c r="J145"/>
  <c r="J121"/>
  <c i="5" r="BK131"/>
  <c r="J141"/>
  <c i="6" r="BK124"/>
  <c i="2" r="J450"/>
  <c r="J434"/>
  <c r="BK342"/>
  <c r="BK262"/>
  <c r="J175"/>
  <c r="BK466"/>
  <c r="J418"/>
  <c r="J380"/>
  <c r="J332"/>
  <c r="J225"/>
  <c r="J150"/>
  <c r="J428"/>
  <c r="J420"/>
  <c r="BK413"/>
  <c r="BK375"/>
  <c r="J319"/>
  <c r="J266"/>
  <c r="BK198"/>
  <c r="J137"/>
  <c r="J437"/>
  <c r="J375"/>
  <c r="BK307"/>
  <c r="BK257"/>
  <c r="BK207"/>
  <c r="J460"/>
  <c r="J435"/>
  <c r="J424"/>
  <c r="J350"/>
  <c r="BK299"/>
  <c r="J184"/>
  <c i="3" r="J297"/>
  <c r="BK221"/>
  <c r="BK289"/>
  <c r="BK205"/>
  <c r="BK312"/>
  <c r="BK264"/>
  <c r="J128"/>
  <c r="BK254"/>
  <c r="BK300"/>
  <c r="BK337"/>
  <c r="J295"/>
  <c r="J221"/>
  <c i="4" r="J146"/>
  <c r="BK139"/>
  <c r="BK136"/>
  <c r="BK151"/>
  <c r="J144"/>
  <c i="5" r="J137"/>
  <c r="BK141"/>
  <c i="6" r="J121"/>
  <c i="2" r="F36"/>
  <c r="J458"/>
  <c r="BK428"/>
  <c r="J346"/>
  <c r="BK251"/>
  <c r="BK175"/>
  <c i="3" r="BK291"/>
  <c r="J278"/>
  <c r="BK274"/>
  <c r="J318"/>
  <c r="BK144"/>
  <c r="J305"/>
  <c r="BK287"/>
  <c r="J164"/>
  <c r="J280"/>
  <c r="BK305"/>
  <c r="J272"/>
  <c r="BK179"/>
  <c r="BK164"/>
  <c i="4" r="BK130"/>
  <c r="J134"/>
  <c r="BK121"/>
  <c r="BK143"/>
  <c r="BK149"/>
  <c r="BK128"/>
  <c i="5" r="BK129"/>
  <c r="J131"/>
  <c i="6" r="J124"/>
  <c i="2" r="BK446"/>
  <c r="BK439"/>
  <c r="J385"/>
  <c r="J307"/>
  <c r="J217"/>
  <c r="J34"/>
  <c r="BK158"/>
  <c i="3" r="J205"/>
  <c r="BK132"/>
  <c r="J152"/>
  <c r="J289"/>
  <c r="BK309"/>
  <c r="J188"/>
  <c r="J307"/>
  <c r="BK230"/>
  <c r="BK276"/>
  <c r="BK260"/>
  <c r="BK245"/>
  <c r="BK225"/>
  <c i="4" r="J147"/>
  <c r="J138"/>
  <c r="BK129"/>
  <c r="J142"/>
  <c r="BK145"/>
  <c i="2" l="1" r="T404"/>
  <c r="P229"/>
  <c r="R412"/>
  <c i="3" r="P199"/>
  <c i="2" r="R131"/>
  <c r="T352"/>
  <c i="3" r="P249"/>
  <c i="4" r="P120"/>
  <c r="P119"/>
  <c r="P118"/>
  <c i="1" r="AU97"/>
  <c i="2" r="R229"/>
  <c r="R441"/>
  <c i="3" r="R123"/>
  <c r="P311"/>
  <c i="2" r="P206"/>
  <c r="P352"/>
  <c r="BK441"/>
  <c r="J441"/>
  <c r="J108"/>
  <c i="3" r="T249"/>
  <c i="2" r="BK229"/>
  <c r="J229"/>
  <c r="J101"/>
  <c r="P412"/>
  <c r="T468"/>
  <c i="3" r="R249"/>
  <c i="5" r="P120"/>
  <c r="P119"/>
  <c r="P118"/>
  <c i="1" r="AU98"/>
  <c i="2" r="P131"/>
  <c r="P130"/>
  <c r="BK352"/>
  <c r="J352"/>
  <c r="J102"/>
  <c r="P468"/>
  <c i="3" r="BK249"/>
  <c r="J249"/>
  <c r="J100"/>
  <c i="5" r="R120"/>
  <c r="R119"/>
  <c r="R118"/>
  <c i="2" r="R206"/>
  <c r="P216"/>
  <c r="T441"/>
  <c i="3" r="P123"/>
  <c r="P122"/>
  <c r="P121"/>
  <c i="1" r="AU96"/>
  <c i="3" r="BK311"/>
  <c r="J311"/>
  <c r="J101"/>
  <c i="4" r="R120"/>
  <c r="R119"/>
  <c r="R118"/>
  <c i="2" r="BK206"/>
  <c r="J206"/>
  <c r="J99"/>
  <c r="T206"/>
  <c r="T216"/>
  <c r="BK412"/>
  <c r="BK411"/>
  <c r="J411"/>
  <c r="J106"/>
  <c r="BK468"/>
  <c r="J468"/>
  <c r="J109"/>
  <c i="3" r="T123"/>
  <c r="T311"/>
  <c i="5" r="BK120"/>
  <c r="J120"/>
  <c r="J98"/>
  <c i="2" r="BK131"/>
  <c r="J131"/>
  <c r="J98"/>
  <c r="BK216"/>
  <c r="J216"/>
  <c r="J100"/>
  <c r="R216"/>
  <c r="T412"/>
  <c r="T411"/>
  <c i="3" r="BK123"/>
  <c r="T199"/>
  <c i="2" r="T131"/>
  <c r="R352"/>
  <c r="R468"/>
  <c i="3" r="R199"/>
  <c i="4" r="T120"/>
  <c r="T119"/>
  <c r="T118"/>
  <c i="5" r="T120"/>
  <c r="T119"/>
  <c r="T118"/>
  <c i="6" r="R120"/>
  <c r="R119"/>
  <c r="R118"/>
  <c i="2" r="T229"/>
  <c r="P441"/>
  <c i="3" r="BK199"/>
  <c r="J199"/>
  <c r="J99"/>
  <c r="R311"/>
  <c i="4" r="BK120"/>
  <c r="J120"/>
  <c r="J98"/>
  <c i="6" r="BK120"/>
  <c r="J120"/>
  <c r="J98"/>
  <c r="P120"/>
  <c r="P119"/>
  <c r="P118"/>
  <c i="1" r="AU99"/>
  <c i="6" r="T120"/>
  <c r="T119"/>
  <c r="T118"/>
  <c i="2" r="BK405"/>
  <c r="J405"/>
  <c r="J104"/>
  <c r="BK408"/>
  <c r="J408"/>
  <c r="J105"/>
  <c i="5" r="BK119"/>
  <c r="J119"/>
  <c r="J97"/>
  <c i="6" r="J89"/>
  <c r="BE124"/>
  <c r="F92"/>
  <c r="BE121"/>
  <c r="E85"/>
  <c i="5" r="BE125"/>
  <c r="J89"/>
  <c r="BE133"/>
  <c r="F115"/>
  <c r="BE139"/>
  <c r="BE127"/>
  <c r="BE131"/>
  <c r="BE121"/>
  <c r="BE141"/>
  <c r="BE129"/>
  <c r="BE135"/>
  <c r="E85"/>
  <c r="BE123"/>
  <c r="BE137"/>
  <c i="4" r="J89"/>
  <c r="BE121"/>
  <c r="BE130"/>
  <c r="BE137"/>
  <c r="BE139"/>
  <c r="BE143"/>
  <c i="3" r="J123"/>
  <c r="J98"/>
  <c i="4" r="BE142"/>
  <c r="BE128"/>
  <c r="BE136"/>
  <c r="BE138"/>
  <c r="BE146"/>
  <c r="BE153"/>
  <c r="BE132"/>
  <c r="BE141"/>
  <c r="E108"/>
  <c r="BE135"/>
  <c r="BE147"/>
  <c r="BE152"/>
  <c r="BE145"/>
  <c r="BE149"/>
  <c r="F115"/>
  <c r="BE134"/>
  <c r="BE140"/>
  <c r="BE150"/>
  <c r="BE148"/>
  <c r="BE129"/>
  <c r="BE133"/>
  <c r="BE144"/>
  <c r="BE151"/>
  <c r="BE154"/>
  <c i="3" r="J115"/>
  <c r="BE170"/>
  <c r="BE188"/>
  <c r="BE239"/>
  <c i="2" r="BK130"/>
  <c r="J130"/>
  <c r="J97"/>
  <c i="3" r="E111"/>
  <c r="BE124"/>
  <c r="BE136"/>
  <c r="BE164"/>
  <c r="BE184"/>
  <c r="BE209"/>
  <c r="BE221"/>
  <c r="BE289"/>
  <c r="BE297"/>
  <c r="BE128"/>
  <c r="BE195"/>
  <c r="BE230"/>
  <c r="BE318"/>
  <c i="2" r="BK404"/>
  <c r="J404"/>
  <c r="J103"/>
  <c i="3" r="BE144"/>
  <c r="BE245"/>
  <c r="BE268"/>
  <c r="BE278"/>
  <c r="BE309"/>
  <c r="BE323"/>
  <c r="BE160"/>
  <c r="BE174"/>
  <c r="BE243"/>
  <c r="BE342"/>
  <c i="2" r="J412"/>
  <c r="J107"/>
  <c i="3" r="BE140"/>
  <c r="BE192"/>
  <c r="BE274"/>
  <c r="BE287"/>
  <c r="BE295"/>
  <c r="BE152"/>
  <c r="BE225"/>
  <c r="BE256"/>
  <c r="BE272"/>
  <c r="BE328"/>
  <c r="BE179"/>
  <c r="BE254"/>
  <c r="BE264"/>
  <c r="BE291"/>
  <c r="BE337"/>
  <c r="F92"/>
  <c r="BE132"/>
  <c r="BE213"/>
  <c r="BE276"/>
  <c r="BE200"/>
  <c r="BE235"/>
  <c r="BE250"/>
  <c r="BE284"/>
  <c r="BE307"/>
  <c r="BE205"/>
  <c r="BE260"/>
  <c r="BE305"/>
  <c r="BE148"/>
  <c r="BE156"/>
  <c r="BE217"/>
  <c r="BE280"/>
  <c r="BE293"/>
  <c r="BE300"/>
  <c r="BE312"/>
  <c r="BE333"/>
  <c i="2" r="J89"/>
  <c r="F92"/>
  <c r="BE132"/>
  <c r="BE150"/>
  <c r="BE198"/>
  <c r="BE217"/>
  <c r="BE230"/>
  <c r="BE239"/>
  <c r="BE262"/>
  <c r="BE290"/>
  <c r="BE315"/>
  <c r="BE336"/>
  <c r="BE348"/>
  <c r="BE395"/>
  <c r="BE406"/>
  <c r="BE413"/>
  <c r="BE417"/>
  <c r="BE427"/>
  <c r="BE428"/>
  <c r="BE437"/>
  <c r="BE455"/>
  <c r="BE458"/>
  <c r="BE471"/>
  <c r="BE154"/>
  <c r="BE166"/>
  <c r="BE180"/>
  <c r="BE225"/>
  <c r="BE251"/>
  <c r="BE282"/>
  <c r="BE319"/>
  <c r="BE342"/>
  <c r="BE346"/>
  <c r="BE359"/>
  <c r="BE365"/>
  <c r="BE385"/>
  <c r="BE400"/>
  <c r="BE416"/>
  <c r="BE438"/>
  <c r="BE440"/>
  <c r="BE448"/>
  <c r="BE450"/>
  <c r="BE453"/>
  <c r="BE158"/>
  <c r="BE175"/>
  <c r="BE189"/>
  <c r="BE194"/>
  <c r="BE202"/>
  <c r="BE243"/>
  <c r="BE286"/>
  <c r="BE299"/>
  <c r="BE311"/>
  <c r="BE323"/>
  <c r="BE332"/>
  <c r="BE350"/>
  <c r="BE371"/>
  <c r="BE380"/>
  <c r="BE409"/>
  <c r="BE414"/>
  <c r="BE418"/>
  <c r="BE420"/>
  <c r="BE423"/>
  <c r="BE424"/>
  <c r="BE426"/>
  <c i="1" r="BD95"/>
  <c i="2" r="BE137"/>
  <c r="BE146"/>
  <c r="BE171"/>
  <c r="BE266"/>
  <c r="BE274"/>
  <c r="BE307"/>
  <c r="BE328"/>
  <c r="BE353"/>
  <c r="BE375"/>
  <c r="BE462"/>
  <c r="BE464"/>
  <c r="BE469"/>
  <c i="1" r="BA95"/>
  <c r="BB95"/>
  <c r="AW95"/>
  <c i="2" r="E85"/>
  <c r="BE142"/>
  <c r="BE162"/>
  <c r="BE184"/>
  <c r="BE207"/>
  <c r="BE211"/>
  <c r="BE221"/>
  <c r="BE235"/>
  <c r="BE247"/>
  <c r="BE257"/>
  <c r="BE270"/>
  <c r="BE278"/>
  <c r="BE294"/>
  <c r="BE303"/>
  <c r="BE344"/>
  <c r="BE355"/>
  <c r="BE389"/>
  <c r="BE429"/>
  <c r="BE432"/>
  <c r="BE434"/>
  <c r="BE435"/>
  <c r="BE436"/>
  <c r="BE439"/>
  <c r="BE442"/>
  <c r="BE446"/>
  <c r="BE460"/>
  <c r="BE466"/>
  <c i="1" r="BC95"/>
  <c i="3" r="F35"/>
  <c i="1" r="BB96"/>
  <c i="4" r="F36"/>
  <c i="1" r="BC97"/>
  <c i="6" r="F35"/>
  <c i="1" r="BB99"/>
  <c i="4" r="F37"/>
  <c i="1" r="BD97"/>
  <c i="5" r="F34"/>
  <c i="1" r="BA98"/>
  <c i="3" r="F37"/>
  <c i="1" r="BD96"/>
  <c i="3" r="F36"/>
  <c i="1" r="BC96"/>
  <c i="5" r="F36"/>
  <c i="1" r="BC98"/>
  <c i="5" r="J34"/>
  <c i="1" r="AW98"/>
  <c i="6" r="F37"/>
  <c i="1" r="BD99"/>
  <c i="3" r="J34"/>
  <c i="1" r="AW96"/>
  <c i="4" r="F35"/>
  <c i="1" r="BB97"/>
  <c i="6" r="F34"/>
  <c i="1" r="BA99"/>
  <c i="4" r="F34"/>
  <c i="1" r="BA97"/>
  <c i="6" r="F36"/>
  <c i="1" r="BC99"/>
  <c i="3" r="F34"/>
  <c i="1" r="BA96"/>
  <c i="5" r="F37"/>
  <c i="1" r="BD98"/>
  <c i="5" r="F35"/>
  <c i="1" r="BB98"/>
  <c i="4" r="J34"/>
  <c i="1" r="AW97"/>
  <c i="6" r="J34"/>
  <c i="1" r="AW99"/>
  <c i="3" l="1" r="BK122"/>
  <c r="J122"/>
  <c r="J97"/>
  <c i="2" r="T130"/>
  <c r="T129"/>
  <c i="3" r="T122"/>
  <c r="T121"/>
  <c i="2" r="P411"/>
  <c r="P129"/>
  <c i="1" r="AU95"/>
  <c i="2" r="R130"/>
  <c i="3" r="R122"/>
  <c r="R121"/>
  <c i="2" r="R411"/>
  <c i="4" r="BK119"/>
  <c r="J119"/>
  <c r="J97"/>
  <c i="6" r="BK119"/>
  <c r="J119"/>
  <c r="J97"/>
  <c i="5" r="BK118"/>
  <c r="J118"/>
  <c i="2" r="BK129"/>
  <c r="J129"/>
  <c r="J30"/>
  <c i="1" r="AG95"/>
  <c i="4" r="J33"/>
  <c i="1" r="AV97"/>
  <c r="AT97"/>
  <c i="6" r="F33"/>
  <c i="1" r="AZ99"/>
  <c r="AU94"/>
  <c i="3" r="F33"/>
  <c i="1" r="AZ96"/>
  <c i="3" r="J33"/>
  <c i="1" r="AV96"/>
  <c r="AT96"/>
  <c i="2" r="F33"/>
  <c i="1" r="AZ95"/>
  <c i="2" r="J33"/>
  <c i="1" r="AV95"/>
  <c r="AT95"/>
  <c i="4" r="F33"/>
  <c i="1" r="AZ97"/>
  <c r="BC94"/>
  <c r="W32"/>
  <c i="5" r="F33"/>
  <c i="1" r="AZ98"/>
  <c r="BB94"/>
  <c r="W31"/>
  <c i="5" r="J33"/>
  <c i="1" r="AV98"/>
  <c r="AT98"/>
  <c r="BA94"/>
  <c r="W30"/>
  <c i="5" r="J30"/>
  <c i="1" r="AG98"/>
  <c r="BD94"/>
  <c r="W33"/>
  <c i="6" r="J33"/>
  <c i="1" r="AV99"/>
  <c r="AT99"/>
  <c i="2" l="1" r="R129"/>
  <c i="4" r="BK118"/>
  <c r="J118"/>
  <c r="J96"/>
  <c i="3" r="BK121"/>
  <c r="J121"/>
  <c r="J96"/>
  <c i="6" r="BK118"/>
  <c r="J118"/>
  <c r="J96"/>
  <c i="1" r="AN98"/>
  <c i="5" r="J96"/>
  <c r="J39"/>
  <c i="1" r="AN95"/>
  <c i="2" r="J96"/>
  <c r="J39"/>
  <c i="1" r="AX94"/>
  <c i="4" r="J30"/>
  <c i="1" r="AG97"/>
  <c r="AN97"/>
  <c r="AZ94"/>
  <c r="W29"/>
  <c r="AY94"/>
  <c r="AW94"/>
  <c r="AK30"/>
  <c i="4" l="1" r="J39"/>
  <c i="3" r="J30"/>
  <c i="1" r="AG96"/>
  <c r="AN96"/>
  <c i="6" r="J30"/>
  <c i="1" r="AG99"/>
  <c r="AV94"/>
  <c r="AK29"/>
  <c i="3" l="1" r="J39"/>
  <c i="6" r="J39"/>
  <c i="1" r="AN99"/>
  <c r="AG94"/>
  <c r="AT94"/>
  <c l="1" r="AN94"/>
  <c r="AK26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<sst xmlns="http://schemas.openxmlformats.org/spreadsheetml/2006/main">
  <si>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</si>
  <si>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</si>
  <si>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</si>
  <si>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</si>
  <si>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</si>
  <si>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{77b47aaa-fe7e-4ca2-8cb2-5f7d1e7f0575}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</si>
  <si>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</si>
  <si>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</si>
  <si>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</si>
  <si>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</si>
  <si>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</si>
  <si>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</si>
  <si>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</si>
  <si>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</si>
  <si>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21091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</si>
  <si>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</si>
  <si>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</si>
  <si>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- Rekonstrukce tram. nástupiště Fakultní nemocnice (oba směry)</t>
  </si>
  <si>
    <t>KSO:</t>
  </si>
  <si>
    <t>CC-CZ:</t>
  </si>
  <si>
    <t>Místo:</t>
  </si>
  <si>
    <t>Ostrava</t>
  </si>
  <si>
    <t>Datum:</t>
  </si>
  <si>
    <t>22. 3. 2022</t>
  </si>
  <si>
    <t>Zadavatel:</t>
  </si>
  <si>
    <t>IČ:</t>
  </si>
  <si>
    <t>61974757</t>
  </si>
  <si>
    <t>DOPRAVNÍ PODNIK OSTRAVA a.s.</t>
  </si>
  <si>
    <t>DIČ:</t>
  </si>
  <si>
    <t>CZ61974757</t>
  </si>
  <si>
    <t>Uchazeč:</t>
  </si>
  <si>
    <t>Vyplň údaj</t>
  </si>
  <si>
    <t>Projektant:</t>
  </si>
  <si>
    <t>Dopravní projektování, spol. s.r.o.</t>
  </si>
  <si>
    <t>Zpracovatel:</t>
  </si>
  <si>
    <t>25361520</t>
  </si>
  <si>
    <t>CZ25361520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</si>
  <si>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</si>
  <si>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</si>
  <si>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</si>
  <si>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</si>
  <si>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</si>
  <si>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</si>
  <si>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</si>
  <si>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</si>
  <si>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</si>
  <si>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</si>
  <si>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</si>
  <si>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</si>
  <si>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</si>
  <si>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</si>
  <si>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</si>
  <si>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</si>
  <si>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</si>
  <si>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</si>
  <si>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</si>
  <si>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</si>
  <si>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</si>
  <si>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</si>
  <si>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</si>
  <si>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</si>
  <si>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</si>
  <si>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</si>
  <si>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</si>
  <si>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</si>
  <si>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</si>
  <si>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</si>
  <si>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</si>
  <si>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</si>
  <si>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</si>
  <si>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</si>
  <si>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</si>
  <si>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</si>
  <si>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</si>
  <si>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</si>
  <si>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</si>
  <si>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</si>
  <si>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</si>
  <si>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</si>
  <si>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</si>
  <si>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</si>
  <si>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</si>
  <si>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</si>
  <si>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</si>
  <si>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</si>
  <si>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Nástupiště</t>
  </si>
  <si>
    <t>STA</t>
  </si>
  <si>
    <t>1</t>
  </si>
  <si>
    <t>{11448f2c-29ea-4a13-b241-d892b2c9207f}</t>
  </si>
  <si>
    <t>2</t>
  </si>
  <si>
    <t>SO 102</t>
  </si>
  <si>
    <t>Zpevněné plochy</t>
  </si>
  <si>
    <t>{e1697410-ef91-40dd-95aa-ff03f188cb30}</t>
  </si>
  <si>
    <t>SO 401</t>
  </si>
  <si>
    <t>Úprava VO</t>
  </si>
  <si>
    <t>{8afdee93-40e4-456f-95c6-b44e679788f4}</t>
  </si>
  <si>
    <t>VRN</t>
  </si>
  <si>
    <t>Vedlejší rozpočtové náklady</t>
  </si>
  <si>
    <t>{4c084f20-828f-4b3c-af37-50fc54bbc144}</t>
  </si>
  <si>
    <t>DIO</t>
  </si>
  <si>
    <t>Dopravně inženýrské opatření</t>
  </si>
  <si>
    <t>{a8143705-1676-40b6-87e2-45379d41a40a}</t>
  </si>
  <si>
    <t>KRYCÍ LIST SOUPISU PRACÍ</t>
  </si>
  <si>
    <t>Objekt:</t>
  </si>
  <si>
    <t>SO 101 - Nástupiště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</si>
  <si>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</si>
  <si>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</si>
  <si>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</si>
  <si>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</si>
  <si>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</si>
  <si>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</si>
  <si>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</si>
  <si>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</si>
  <si>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</si>
  <si>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</si>
  <si>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</si>
  <si>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>PSV - Práce a dodávky PSV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</si>
  <si>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</si>
  <si>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</si>
  <si>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</si>
  <si>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</si>
  <si>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</si>
  <si>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</si>
  <si>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</si>
  <si>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</si>
  <si>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</si>
  <si>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</si>
  <si>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</si>
  <si>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</si>
  <si>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</si>
  <si>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</si>
  <si>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</si>
  <si>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</si>
  <si>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</si>
  <si>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</si>
  <si>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</si>
  <si>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</si>
  <si>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</si>
  <si>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</si>
  <si>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</si>
  <si>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</si>
  <si>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</si>
  <si>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</si>
  <si>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</si>
  <si>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2022 02</t>
  </si>
  <si>
    <t>4</t>
  </si>
  <si>
    <t>-26052496</t>
  </si>
  <si>
    <t>PP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</si>
  <si>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</si>
  <si>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VV</t>
  </si>
  <si>
    <t>"Rozebrání dlažby z žulových kostek" 12,5+8+7,5+8</t>
  </si>
  <si>
    <t>"Rozebrání dlažby - signální pásy" 1,6+1,6</t>
  </si>
  <si>
    <t>Součet</t>
  </si>
  <si>
    <t>113107223</t>
  </si>
  <si>
    <t>Odstranění podkladu z kameniva drceného tl přes 200 do 300 mm strojně pl přes 200 m2</t>
  </si>
  <si>
    <t>-41420506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</si>
  <si>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</si>
  <si>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"nástupiště směr VŠB" 208 + 50</t>
  </si>
  <si>
    <t>"nástupiště směr Vřesina" 168</t>
  </si>
  <si>
    <t>3</t>
  </si>
  <si>
    <t>113107344</t>
  </si>
  <si>
    <t>Odstranění podkladu živičného tl přes 150 do 200 mm strojně pl do 50 m2</t>
  </si>
  <si>
    <t>-1483149058</t>
  </si>
  <si>
    <t>Odstranění podkladů nebo krytů strojně plochy jednotlivě do 50 m2 s přemístěním hmot na skládku na vzdálenost do 3 m nebo s naložením na dopravní prostředek živičných, o tl. vrstvy přes 150 do 200 mm</t>
  </si>
  <si>
    <t>"frézování asfaltu - prodloužená část nástupistě směr VŠB" 43,4</t>
  </si>
  <si>
    <t>113154112</t>
  </si>
  <si>
    <t>Frézování živičného krytu tl 40 mm pruh š 0,5 m pl do 500 m2 bez překážek v trase</t>
  </si>
  <si>
    <t>1137507432</t>
  </si>
  <si>
    <t>Frézování živičného podkladu nebo krytu s naložením na dopravní prostředek plochy do 500 m2 bez překážek v trase pruhu šířky do 0,5 m, tloušťky vrstvy 40 mm</t>
  </si>
  <si>
    <t>"frézování asf. pruhu podél obrub" 60+35+10</t>
  </si>
  <si>
    <t>5</t>
  </si>
  <si>
    <t>113154114</t>
  </si>
  <si>
    <t>Frézování živičného krytu tl 100 mm pruh š 0,5 m pl do 500 m2 bez překážek v trase</t>
  </si>
  <si>
    <t>184018703</t>
  </si>
  <si>
    <t>Frézování živičného podkladu nebo krytu s naložením na dopravní prostředek plochy do 500 m2 bez překážek v trase pruhu šířky do 0,5 m, tloušťky vrstvy 100 mm</t>
  </si>
  <si>
    <t>"frézování nástupišt" 5,5+172+6+5,5+165+16</t>
  </si>
  <si>
    <t>6</t>
  </si>
  <si>
    <t>113201112</t>
  </si>
  <si>
    <t>Vytrhání obrub silničních ležatých</t>
  </si>
  <si>
    <t>m</t>
  </si>
  <si>
    <t>179089257</t>
  </si>
  <si>
    <t>Vytrhání obrub s vybouráním lože, s přemístěním hmot na skládku na vzdálenost do 3 m nebo s naložením na dopravní prostředek silničních ležatých</t>
  </si>
  <si>
    <t>"vytrhání kamenných obrub" 64+63</t>
  </si>
  <si>
    <t>7</t>
  </si>
  <si>
    <t>113202111</t>
  </si>
  <si>
    <t>Vytrhání obrub krajníků obrubníků stojatých</t>
  </si>
  <si>
    <t>-80401299</t>
  </si>
  <si>
    <t>Vytrhání obrub s vybouráním lože, s přemístěním hmot na skládku na vzdálenost do 3 m nebo s naložením na dopravní prostředek z krajníků nebo obrubníků stojatých</t>
  </si>
  <si>
    <t>"vytrhání žulových krajníků" 7+57+7+7+57+5,5</t>
  </si>
  <si>
    <t>8</t>
  </si>
  <si>
    <t>113203111</t>
  </si>
  <si>
    <t>Vytrhání obrub z dlažebních kostek</t>
  </si>
  <si>
    <t>-128691264</t>
  </si>
  <si>
    <t>Vytrhání obrub s vybouráním lože, s přemístěním hmot na skládku na vzdálenost do 3 m nebo s naložením na dopravní prostředek z dlažebních kostek</t>
  </si>
  <si>
    <t>"vytrhání jednořádku" 73+72</t>
  </si>
  <si>
    <t>9</t>
  </si>
  <si>
    <t>122351102</t>
  </si>
  <si>
    <t>Odkopávky a prokopávky nezapažené v hornině třídy těžitelnosti II skupiny 4 objem do 50 m3 strojně</t>
  </si>
  <si>
    <t>m3</t>
  </si>
  <si>
    <t>1289200721</t>
  </si>
  <si>
    <t>Odkopávky a prokopávky nezapažené strojně v hornině třídy těžitelnosti II skupiny 4 přes 20 do 50 m3</t>
  </si>
  <si>
    <t>"odkopávky pro základy přístřešku" 1,5*9+1,5*5</t>
  </si>
  <si>
    <t>"odkopávky" 0,4*59</t>
  </si>
  <si>
    <t>10</t>
  </si>
  <si>
    <t>R122351104</t>
  </si>
  <si>
    <t>Odkopávky a prokopávky nezapažené v hornině třídy těžitelnosti II skupiny 4 objem do 500 m3 strojně - sanace</t>
  </si>
  <si>
    <t>-130174366</t>
  </si>
  <si>
    <t>Odkopávky a prokopávky nezapažené strojně v hornině třídy těžitelnosti II skupiny 4 přes 100 do 500 m3</t>
  </si>
  <si>
    <t>"odkopávky pro případnou sanaci" 0,5*(255+164)</t>
  </si>
  <si>
    <t>11</t>
  </si>
  <si>
    <t>162751137</t>
  </si>
  <si>
    <t>Vodorovné přemístění přes 9 000 do 10000 m výkopku/sypaniny z horniny třídy těžitelnosti II skupiny 4 a 5</t>
  </si>
  <si>
    <t>2102458122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</si>
  <si>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</si>
  <si>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"odkopávky - nástupiště" 0,3*(208+50+168)</t>
  </si>
  <si>
    <t>"odkopávky" 44,6 - 11*(1,1*0,6*0,6) "základy přístřešku"</t>
  </si>
  <si>
    <t>12</t>
  </si>
  <si>
    <t>R162751137</t>
  </si>
  <si>
    <t>Vodorovné přemístění přes 9 000 do 10000 m výkopku/sypaniny z horniny třídy těžitelnosti II skupiny 4 a 5 - sanace</t>
  </si>
  <si>
    <t>1649721137</t>
  </si>
  <si>
    <t>"přemístění zeminy - sanace" 209,5</t>
  </si>
  <si>
    <t>13</t>
  </si>
  <si>
    <t>162751139</t>
  </si>
  <si>
    <t>Příplatek k vodorovnému přemístění výkopku/sypaniny z horniny třídy těžitelnosti II skupiny 4 a 5 ZKD 1000 m přes 10000 m</t>
  </si>
  <si>
    <t>-2049388551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</si>
  <si>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</si>
  <si>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P</t>
  </si>
  <si>
    <t>Poznámka k položce:_x000d_
Příplatek k vodorovnému přemístění. Předpoklad do 16 km - příplatek = 6 km.</t>
  </si>
  <si>
    <t>"příplatek vodorovnému přemístění - 6km" 168,044*6</t>
  </si>
  <si>
    <t>14</t>
  </si>
  <si>
    <t>R162751139</t>
  </si>
  <si>
    <t>Příplatek k vodorovnému přemístění výkopku/sypaniny z horniny třídy těžitelnosti II skupiny 4 a 5 ZKD 1000 m přes 10000 m - sanace</t>
  </si>
  <si>
    <t>-473850612</t>
  </si>
  <si>
    <t>"příplatek k přemístění zeminy - sanace - 6 km" 209,5*6</t>
  </si>
  <si>
    <t>171111105</t>
  </si>
  <si>
    <t>Uložení sypaniny z hornin nesoudržných kamenitých do násypů zhutněných ručně</t>
  </si>
  <si>
    <t>667160643</t>
  </si>
  <si>
    <t xml:space="preserve">Uložení sypanin do násypů ručně s rozprostřením sypaniny ve vrstvách a s hrubým urovnáním zhutněných z hornin nesoudržných kamenitých
</t>
  </si>
  <si>
    <t>"vyrovnávací vrstva ŠD" 0,08*(168+208)</t>
  </si>
  <si>
    <t>16</t>
  </si>
  <si>
    <t>151201101</t>
  </si>
  <si>
    <t>Zřízení zátažného pažení a rozepření stěn rýh hl do 2 m</t>
  </si>
  <si>
    <t>-1079332744</t>
  </si>
  <si>
    <t>Zřízení pažení a rozepření stěn rýh pro podzemní vedení zátažné, hloubky do 2 m</t>
  </si>
  <si>
    <t>"pažení startovací jámy" 20</t>
  </si>
  <si>
    <t>17</t>
  </si>
  <si>
    <t>151201111</t>
  </si>
  <si>
    <t>Odstranění zátažného pažení a rozepření stěn rýh hl do 2 m</t>
  </si>
  <si>
    <t>313959668</t>
  </si>
  <si>
    <t>Odstranění pažení a rozepření stěn rýh pro podzemní vedení s uložením materiálu na vzdálenost do 3 m od kraje výkopu zátažné, hloubky do 2 m</t>
  </si>
  <si>
    <t>Zakládání</t>
  </si>
  <si>
    <t>18</t>
  </si>
  <si>
    <t>275313611</t>
  </si>
  <si>
    <t>Základové patky z betonu tř. C 16/20</t>
  </si>
  <si>
    <t>-44770649</t>
  </si>
  <si>
    <t>Základy z betonu prostého patky a bloky z betonu kamenem neprokládaného tř. C 16/20</t>
  </si>
  <si>
    <t>"podkladní beton pro základové patky přístřešku" 0,1*11*(1,1*0,6)</t>
  </si>
  <si>
    <t>19</t>
  </si>
  <si>
    <t>275313711</t>
  </si>
  <si>
    <t>Základové patky z betonu tř. C 20/25</t>
  </si>
  <si>
    <t>-452203089</t>
  </si>
  <si>
    <t>Základy z betonu prostého patky a bloky z betonu kamenem neprokládaného tř. C 20/25</t>
  </si>
  <si>
    <t>"patky pro přístřešek" (1,1*0,6*0,6)*11</t>
  </si>
  <si>
    <t>"patky pro zábradlí" (0,39*3,14*0,3*0,3)*(46+29)</t>
  </si>
  <si>
    <t>Komunikace pozemní</t>
  </si>
  <si>
    <t>20</t>
  </si>
  <si>
    <t>R564871111</t>
  </si>
  <si>
    <t>Podklad ze štěrkodrtě ŠD plochy přes 100 m2 tl 500 mm</t>
  </si>
  <si>
    <t>1283297931</t>
  </si>
  <si>
    <t>Podklad ze štěrkodrti ŠD s rozprostřením a zhutněním plochy přes 100 m2, po zhutnění tl. 50
0 mm</t>
  </si>
  <si>
    <t>"sanace tl. 500mm" 209,5</t>
  </si>
  <si>
    <t>596211233</t>
  </si>
  <si>
    <t>Kladení zámkové dlažby komunikací pro pěší ručně tl 80 mm skupiny C pl přes 300 m2</t>
  </si>
  <si>
    <t>-260743795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</si>
  <si>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C, pro plochy přes 300 m2</t>
  </si>
  <si>
    <t>"kladení dlažby" 138+202</t>
  </si>
  <si>
    <t>22</t>
  </si>
  <si>
    <t>596211235</t>
  </si>
  <si>
    <t>Příplatek za kombinaci více než dvou barev u kladení betonových dlažeb pro pěší ručně tl 80 mm skupiny C</t>
  </si>
  <si>
    <t>-1591372544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</si>
  <si>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C, pro plochy Příplatek k cenám za dlažbu z prvků více než dvou barev</t>
  </si>
  <si>
    <t>"příplatek ke kladení více barev" 340</t>
  </si>
  <si>
    <t>Ostatní konstrukce a práce, bourání</t>
  </si>
  <si>
    <t>23</t>
  </si>
  <si>
    <t>M</t>
  </si>
  <si>
    <t>59245020</t>
  </si>
  <si>
    <t>dlažba tvar obdélník betonová 200x100x80mm přírodní, bez fazety</t>
  </si>
  <si>
    <t>-1374201018</t>
  </si>
  <si>
    <t>"nástupiště směr VŠB" 207-2,4-1,6-1,6-20-2,4-1,6</t>
  </si>
  <si>
    <t>"nástupiště směr Vřesina" 135-2,4-1,6-2,4-1,6-1,6-12</t>
  </si>
  <si>
    <t>24</t>
  </si>
  <si>
    <t>59245005</t>
  </si>
  <si>
    <t>dlažba tvar obdélník betonová 200x100x80mm barevná, bez fazety</t>
  </si>
  <si>
    <t>94766788</t>
  </si>
  <si>
    <t>"kontrastní dlažba" 12+20</t>
  </si>
  <si>
    <t>25</t>
  </si>
  <si>
    <t>59245226</t>
  </si>
  <si>
    <t>dlažba tvar obdélník betonová pro nevidomé 200x100x80mm barevná</t>
  </si>
  <si>
    <t>1677940668</t>
  </si>
  <si>
    <t>"dlažba reliéfní" 20</t>
  </si>
  <si>
    <t>26</t>
  </si>
  <si>
    <t>912521121</t>
  </si>
  <si>
    <t>Montáž dopravního knoflíku zapuštěného do obrubníku</t>
  </si>
  <si>
    <t>kus</t>
  </si>
  <si>
    <t>504432655</t>
  </si>
  <si>
    <t>"všesměrová oka" 19</t>
  </si>
  <si>
    <t>27</t>
  </si>
  <si>
    <t>63437002</t>
  </si>
  <si>
    <t>knoflík pochozí zapuštěný z tvrzeného skla D 50mm</t>
  </si>
  <si>
    <t>853061461</t>
  </si>
  <si>
    <t>28</t>
  </si>
  <si>
    <t>914111111</t>
  </si>
  <si>
    <t>Montáž svislé dopravní značky do velikosti 1 m2 objímkami na sloupek nebo konzolu</t>
  </si>
  <si>
    <t>-190363120</t>
  </si>
  <si>
    <t>Montáž svislé dopravní značky základní velikosti do 1 m2 objímkami na sloupky nebo konzoly</t>
  </si>
  <si>
    <t>"Z4b" 1</t>
  </si>
  <si>
    <t>"IJ4a" 2</t>
  </si>
  <si>
    <t>"C4a" 2</t>
  </si>
  <si>
    <t>29</t>
  </si>
  <si>
    <t>914511112</t>
  </si>
  <si>
    <t>Montáž sloupku dopravních značek délky do 3,5 m s betonovým základem a patkou D 60 mm</t>
  </si>
  <si>
    <t>-1368778935</t>
  </si>
  <si>
    <t>Montáž sloupku dopravních značek délky do 3,5 m do hliníkové patky pro sloupek D 60 mm</t>
  </si>
  <si>
    <t>30</t>
  </si>
  <si>
    <t>40445619</t>
  </si>
  <si>
    <t>zákazové, příkazové dopravní značky B1-B34, C1-15 500mm</t>
  </si>
  <si>
    <t>445121942</t>
  </si>
  <si>
    <t>31</t>
  </si>
  <si>
    <t>40445235</t>
  </si>
  <si>
    <t>sloupek pro dopravní značku Al D 60mm v 3,5m</t>
  </si>
  <si>
    <t>1386836624</t>
  </si>
  <si>
    <t>"sloupky DZ" 4</t>
  </si>
  <si>
    <t>32</t>
  </si>
  <si>
    <t>40445644</t>
  </si>
  <si>
    <t>informativní značky jiné IJ4a 500x500mm</t>
  </si>
  <si>
    <t>-1679803207</t>
  </si>
  <si>
    <t>33</t>
  </si>
  <si>
    <t>40445256</t>
  </si>
  <si>
    <t>svorka upínací na sloupek dopravní značky D 60mm</t>
  </si>
  <si>
    <t>-234896009</t>
  </si>
  <si>
    <t>"upínací svorky" 10</t>
  </si>
  <si>
    <t>34</t>
  </si>
  <si>
    <t>916111123</t>
  </si>
  <si>
    <t>Osazení obruby z drobných kostek s boční opěrou do lože z betonu prostého</t>
  </si>
  <si>
    <t>2111083146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</si>
  <si>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</si>
  <si>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"jednořádek ze žul. kostek" 110+75</t>
  </si>
  <si>
    <t>35</t>
  </si>
  <si>
    <t>58381007</t>
  </si>
  <si>
    <t>kostka štípaná dlažební žula drobná 8/10</t>
  </si>
  <si>
    <t>1321234537</t>
  </si>
  <si>
    <t>"jednořádek ze žul. kostek" (110+75)*0,1</t>
  </si>
  <si>
    <t>36</t>
  </si>
  <si>
    <t>916241113</t>
  </si>
  <si>
    <t>Osazení obrubníku kamenného ležatého s boční opěrou do lože z betonu prostého</t>
  </si>
  <si>
    <t>1626195834</t>
  </si>
  <si>
    <t>Osazení obrubníku kamenného se zřízením lože, s vyplněním a zatřením spár cementovou maltou ležatého s boční opěrou z betonu prostého, do lože z betonu prostého</t>
  </si>
  <si>
    <t>"osazení kamenné obruby" 18+188,8</t>
  </si>
  <si>
    <t>37</t>
  </si>
  <si>
    <t>58380424</t>
  </si>
  <si>
    <t>obrubník kamenný žulový obloukový R 1-3m 250x200mm</t>
  </si>
  <si>
    <t>1352151653</t>
  </si>
  <si>
    <t>4,5+4,5+4,5+4,5</t>
  </si>
  <si>
    <t>38</t>
  </si>
  <si>
    <t>58380004</t>
  </si>
  <si>
    <t>obrubník kamenný žulový přímý 1000x250x200mm</t>
  </si>
  <si>
    <t>-422701074</t>
  </si>
  <si>
    <t>"nástupiště směr VŠB" 79+10,3+0,5+0,5+2,1+8+2,1+2,6+2,6+2</t>
  </si>
  <si>
    <t>"nástupiště směr Vřesina" 9,3+0,5+0,5+2,6+2,1+50+7,4+2,1+2,6+2</t>
  </si>
  <si>
    <t>39</t>
  </si>
  <si>
    <t>59217041</t>
  </si>
  <si>
    <t>obrubník betonový bezbariérový přímý</t>
  </si>
  <si>
    <t>-493738439</t>
  </si>
  <si>
    <t>"bezbariérový zastávkový obrubníík" 105</t>
  </si>
  <si>
    <t>40</t>
  </si>
  <si>
    <t>916431112</t>
  </si>
  <si>
    <t>Osazení bezbariérového betonového obrubníku do betonového lože tl 150 mm s boční opěrou</t>
  </si>
  <si>
    <t>-1690591961</t>
  </si>
  <si>
    <t>Osazení betonového bezbariérového obrubníku s ložem betonovým tl. 150 mm úložná šířka do 400 mm s boční opěrou</t>
  </si>
  <si>
    <t>"osazení bezbariírové obruby" 105</t>
  </si>
  <si>
    <t>41</t>
  </si>
  <si>
    <t>919122132</t>
  </si>
  <si>
    <t>Těsnění spár zálivkou za tepla pro komůrky š 20 mm hl 40 mm s těsnicím profilem</t>
  </si>
  <si>
    <t>1854549203</t>
  </si>
  <si>
    <t>Utěsnění dilatačních spár zálivkou za tepla v cementobetonovém nebo živičném krytu včetně adhezního nátěru s těsnicím profilem pod zálivkou, pro komůrky šířky 20 mm, hloubky 40 mm</t>
  </si>
  <si>
    <t>"těsnění nástupní hrany" 105</t>
  </si>
  <si>
    <t>42</t>
  </si>
  <si>
    <t>919735111</t>
  </si>
  <si>
    <t>Řezání stávajícího živičného krytu hl do 50 mm</t>
  </si>
  <si>
    <t>-2083869632</t>
  </si>
  <si>
    <t>Řezání stávajícího živičného krytu nebo podkladu hloubky do 50 mm</t>
  </si>
  <si>
    <t>" řezání krytu do hl. 40 mm" 175+145</t>
  </si>
  <si>
    <t>43</t>
  </si>
  <si>
    <t>919735114</t>
  </si>
  <si>
    <t>Řezání stávajícího živičného krytu hl přes 150 do 200 mm</t>
  </si>
  <si>
    <t>-42063440</t>
  </si>
  <si>
    <t>Řezání stávajícího živičného krytu nebo podkladu hloubky přes 150 do 200 mm</t>
  </si>
  <si>
    <t>"řezání krytu do hl. 200mm" 38</t>
  </si>
  <si>
    <t>44</t>
  </si>
  <si>
    <t>966005111</t>
  </si>
  <si>
    <t>Rozebrání a odstranění silničního zábradlí se sloupky osazenými s betonovými patkami</t>
  </si>
  <si>
    <t>-1772131204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</si>
  <si>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</si>
  <si>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"odstranění stávajícího ocelového zábradlí" 54,6+55,8</t>
  </si>
  <si>
    <t>45</t>
  </si>
  <si>
    <t>966006132</t>
  </si>
  <si>
    <t>Odstranění značek dopravních nebo orientačních se sloupky s betonovými patkami</t>
  </si>
  <si>
    <t>-215969060</t>
  </si>
  <si>
    <t>Odstranění dopravních nebo orientačních značek se sloupkem s uložením hmot na vzdálenost do 20 m nebo s naložením na dopravní prostředek, se zásypem jam a jeho zhutněním s betonovou patkou</t>
  </si>
  <si>
    <t>46</t>
  </si>
  <si>
    <t>966006211</t>
  </si>
  <si>
    <t>Odstranění svislých dopravních značek ze sloupů, sloupků nebo konzol</t>
  </si>
  <si>
    <t>-1346321987</t>
  </si>
  <si>
    <t>Odstranění (demontáž) svislých dopravních značek s odklizením materiálu na skládku na vzdálenost do 20 m nebo s naložením na dopravní prostředek ze sloupů, sloupků nebo konzol</t>
  </si>
  <si>
    <t>47</t>
  </si>
  <si>
    <t>966071121</t>
  </si>
  <si>
    <t>Demontáž ocelových kcí hmotnosti do 5 t z profilů hmotnosti přes 13 do 30 kg/m</t>
  </si>
  <si>
    <t>t</t>
  </si>
  <si>
    <t>-1662780000</t>
  </si>
  <si>
    <t>Demontáž ocelových konstrukcí profilů hmotnosti přes 13 do 30 kg/m, hmotnosti konstrukce do 5 t</t>
  </si>
  <si>
    <t>"demontáž přístřešku" 2</t>
  </si>
  <si>
    <t>48</t>
  </si>
  <si>
    <t>981511116</t>
  </si>
  <si>
    <t>Demolice konstrukcí objektů z betonu prostého postupným rozebíráním</t>
  </si>
  <si>
    <t>-1881865482</t>
  </si>
  <si>
    <t>Demolice konstrukcí objektů postupným rozebíráním konstrukcí z betonu prostého</t>
  </si>
  <si>
    <t>"Demolice základu stožáru" 1,6</t>
  </si>
  <si>
    <t>"Demolice patek zábradlí" 78*0,12</t>
  </si>
  <si>
    <t>"Demolice patek přístřešku" 6*0,8*0,8</t>
  </si>
  <si>
    <t>49</t>
  </si>
  <si>
    <t>Z01</t>
  </si>
  <si>
    <t>Projektová dokumentace (zábradlí, přístřešky)</t>
  </si>
  <si>
    <t>1681802065</t>
  </si>
  <si>
    <t>Vypracování výrobní a předávací dokumentace dle skutečnosti.</t>
  </si>
  <si>
    <t>50</t>
  </si>
  <si>
    <t>Z02</t>
  </si>
  <si>
    <t>Práce / výroba (6. modul. přístřešek)</t>
  </si>
  <si>
    <t>1220650488</t>
  </si>
  <si>
    <t>Přístřešek šestimodulový DPO dle PD
Cena obsahuje výrobu, přípravu bednění, montáž, dopravu a manipulaci.
Cena neobsahuje zaměření, dodávku betonu a pochůzích ploch, zemní práce.</t>
  </si>
  <si>
    <t>51</t>
  </si>
  <si>
    <t>Z03</t>
  </si>
  <si>
    <t>Práce / výroba (3. modul. přístřešek)</t>
  </si>
  <si>
    <t>2143784087</t>
  </si>
  <si>
    <t>Přístřešek třímodulový DPO dle PD
Cena obsahuje výrobu, přípravu bednění, montáž, dopravu a manipulaci.
Cena neobsahuje zaměření, dodávku betonu a pochůzích ploch, zemní práce.</t>
  </si>
  <si>
    <t>52</t>
  </si>
  <si>
    <t>Z04</t>
  </si>
  <si>
    <t>Práce / výroba (odpadkový koš)</t>
  </si>
  <si>
    <t>282361260</t>
  </si>
  <si>
    <t>Odpadkový koš dle standardu DPO dle PD
Cena obsahuje výrobu, montáž, dopravu.</t>
  </si>
  <si>
    <t>53</t>
  </si>
  <si>
    <t>Z05</t>
  </si>
  <si>
    <t>Práce / výroba (zábradlí)</t>
  </si>
  <si>
    <t>-892608686</t>
  </si>
  <si>
    <t>Zábradlí pro DPO dle PD
Cena obsahuje výrobu, přípravu bednění, montáž, dopravu
Cena neobsahuje zaměření, vytýčení, dodávku betonu a pochůzích ploch.</t>
  </si>
  <si>
    <t>997</t>
  </si>
  <si>
    <t>Přesun sutě</t>
  </si>
  <si>
    <t>54</t>
  </si>
  <si>
    <t>997013813</t>
  </si>
  <si>
    <t>Poplatek za uložení na skládce (skládkovné) stavebního odpadu z plastických hmot kód odpadu 17 02 03</t>
  </si>
  <si>
    <t>-1152399148</t>
  </si>
  <si>
    <t>Poplatek za uložení stavebního odpadu na skládce (skládkovné) z plastických hmot zatříděného do Katalogu odpadů pod kódem 17 02 03</t>
  </si>
  <si>
    <t>55</t>
  </si>
  <si>
    <t>997013861</t>
  </si>
  <si>
    <t>Poplatek za uložení stavebního odpadu na recyklační skládce (skládkovné) z prostého betonu kód odpadu 17 01 01</t>
  </si>
  <si>
    <t>-1938566048</t>
  </si>
  <si>
    <t>Poplatek za uložení stavebního odpadu na recyklační skládce (skládkovné) z prostého betonu zatříděného do Katalogu odpadů pod kódem 17 01 01</t>
  </si>
  <si>
    <t>14,8*2,2</t>
  </si>
  <si>
    <t>56</t>
  </si>
  <si>
    <t>997013871</t>
  </si>
  <si>
    <t>Poplatek za uložení stavebního odpadu na recyklační skládce (skládkovné) směsného stavebního a demoličního kód odpadu 17 09 04</t>
  </si>
  <si>
    <t>1560721667</t>
  </si>
  <si>
    <t>Poplatek za uložení stavebního odpadu na recyklační skládce (skládkovné) směsného stavebního a demoličního zatříděného do Katalogu odpadů pod kódem 17 09 04</t>
  </si>
  <si>
    <t>"kamenná obruba stojatá" 2,4*(140,5*0,08)</t>
  </si>
  <si>
    <t>"kamenná obruba ležatá" 2,4*(127*0,1)</t>
  </si>
  <si>
    <t>"jednořádek" 2,4*(145*0,03)</t>
  </si>
  <si>
    <t>57</t>
  </si>
  <si>
    <t>997221873</t>
  </si>
  <si>
    <t>Poplatek za uložení stavebního odpadu na recyklační skládce (skládkovné) zeminy a kamení zatříděného do Katalogu odpadů pod kódem 17 05 04</t>
  </si>
  <si>
    <t>-21830070</t>
  </si>
  <si>
    <t>"odstranění podkladu" 2,1*(426*0,3)</t>
  </si>
  <si>
    <t>"odkopávky" 2,1*44,6</t>
  </si>
  <si>
    <t>"odkopávky - sanace" 2,1*209,5</t>
  </si>
  <si>
    <t>58</t>
  </si>
  <si>
    <t>997221875</t>
  </si>
  <si>
    <t>Poplatek za uložení stavebního odpadu na recyklační skládce (skládkovné) asfaltového bez obsahu dehtu zatříděného do Katalogu odpadů pod kódem 17 03 02</t>
  </si>
  <si>
    <t>-1879355537</t>
  </si>
  <si>
    <t>2,2*(0,2*43,4+0,04*105+0,1*370)</t>
  </si>
  <si>
    <t>59</t>
  </si>
  <si>
    <t>997241521</t>
  </si>
  <si>
    <t>Vodorovné přemístění vybouraných hmot do 7 km</t>
  </si>
  <si>
    <t>-428342957</t>
  </si>
  <si>
    <t>Doprava vybouraných hmot, konstrukcí nebo suti vodorovné přemístění vybouraných hmot nebo konstrukcí na vzdálenost do 7 km</t>
  </si>
  <si>
    <t>"odvoz demontovaného zábradlí" 110,4*3*0,005+78*1,4*0,005</t>
  </si>
  <si>
    <t>"odvoz přístřešku" 2</t>
  </si>
  <si>
    <t>60</t>
  </si>
  <si>
    <t>997241525</t>
  </si>
  <si>
    <t>Příplatek ZKD 1 km u vodorovného přemístění vybouraných hmot</t>
  </si>
  <si>
    <t>798303627</t>
  </si>
  <si>
    <t>Doprava vybouraných hmot, konstrukcí nebo suti vodorovné přemístění vybouraných hmot nebo konstrukcí na vzdálenost Příplatek k ceně za každých další i započatý 1 km</t>
  </si>
  <si>
    <t>Poznámka k položce:_x000d_
Příplatek k vodorovnému přemístění. Předpoklad do 16 km - příplatek = 9 km.</t>
  </si>
  <si>
    <t>"příplatek 9 km" 4,202*9</t>
  </si>
  <si>
    <t>61</t>
  </si>
  <si>
    <t>997241528</t>
  </si>
  <si>
    <t>Nakládání nebo překládání vybouraných hmot</t>
  </si>
  <si>
    <t>-221436578</t>
  </si>
  <si>
    <t>Doprava vybouraných hmot, konstrukcí nebo suti nakládání nebo překládání vybouraných hmot nebo konstrukcí</t>
  </si>
  <si>
    <t>"nakládání hmot" 4,202</t>
  </si>
  <si>
    <t>62</t>
  </si>
  <si>
    <t>997241532</t>
  </si>
  <si>
    <t>Vodorovné přemístění suti do 7 km</t>
  </si>
  <si>
    <t>-239085993</t>
  </si>
  <si>
    <t>Doprava vybouraných hmot, konstrukcí nebo suti vodorovné přemístění suti na vzdálenost do 7 km</t>
  </si>
  <si>
    <t>"vybouraný beton" 32,56</t>
  </si>
  <si>
    <t>"vyfrézovaný asfalt" 109,736</t>
  </si>
  <si>
    <t>"směsný odpad" 67,896</t>
  </si>
  <si>
    <t>63</t>
  </si>
  <si>
    <t>997241535</t>
  </si>
  <si>
    <t>Vodorovné přemístění suti ZKD 1 km</t>
  </si>
  <si>
    <t>-1405919974</t>
  </si>
  <si>
    <t>Doprava vybouraných hmot, konstrukcí nebo suti vodorovné přemístění suti na vzdálenost Příplatek k ceně za každý další i započatý 1 km přes 7 km</t>
  </si>
  <si>
    <t>"příplatek 9 km" 210,192*9</t>
  </si>
  <si>
    <t>64</t>
  </si>
  <si>
    <t>997241538</t>
  </si>
  <si>
    <t>Nakládání nebo překládání suti</t>
  </si>
  <si>
    <t>-80153451</t>
  </si>
  <si>
    <t>Doprava vybouraných hmot, konstrukcí nebo suti nakládání nebo překládání suti</t>
  </si>
  <si>
    <t>"nakládání suti" 210,192</t>
  </si>
  <si>
    <t>PSV</t>
  </si>
  <si>
    <t>Práce a dodávky PSV</t>
  </si>
  <si>
    <t>741</t>
  </si>
  <si>
    <t>Elektroinstalace - silnoproud</t>
  </si>
  <si>
    <t>65</t>
  </si>
  <si>
    <t>741210121</t>
  </si>
  <si>
    <t>Montáž rozváděčů litinových, hliníkových nebo plastových - skříněk do 10 kg</t>
  </si>
  <si>
    <t>-904087013</t>
  </si>
  <si>
    <t>Montáž rozváděčů litinových, hliníkových nebo plastových bez zapojení vodičů skříněk hmotnosti do 10 kg</t>
  </si>
  <si>
    <t>742</t>
  </si>
  <si>
    <t>Elektroinstalace - slaboproud</t>
  </si>
  <si>
    <t>66</t>
  </si>
  <si>
    <t>742110021</t>
  </si>
  <si>
    <t>Montáž trubek pro slaboproud plastových tuhých pro vnější rozvody uložených volně na příchytky</t>
  </si>
  <si>
    <t>-1331665386</t>
  </si>
  <si>
    <t>Montáž trubek elektroinstalačních plastových tuhých pro vnější rozvody uložených volně na příchytky</t>
  </si>
  <si>
    <t>Práce a dodávky M</t>
  </si>
  <si>
    <t>21-M</t>
  </si>
  <si>
    <t>Elektromontáže</t>
  </si>
  <si>
    <t>67</t>
  </si>
  <si>
    <t>341421550</t>
  </si>
  <si>
    <t>vodič silový s Cu jádrem CGAU 1x2,5 mm2 nebo ekvivalent</t>
  </si>
  <si>
    <t>128</t>
  </si>
  <si>
    <t>814329403</t>
  </si>
  <si>
    <t>68</t>
  </si>
  <si>
    <t>34571361</t>
  </si>
  <si>
    <t>trubka elektroinstalační HDPE tuhá dvouplášťová korugovaná D 41/50mm</t>
  </si>
  <si>
    <t>256</t>
  </si>
  <si>
    <t>-1508486726</t>
  </si>
  <si>
    <t>69</t>
  </si>
  <si>
    <t>341421580</t>
  </si>
  <si>
    <t>vodič silový s Cu jádrem CYA H07 V-K 1x10 mm2 nebo ekvivalent</t>
  </si>
  <si>
    <t>-1165637679</t>
  </si>
  <si>
    <t>70</t>
  </si>
  <si>
    <t>R107</t>
  </si>
  <si>
    <t>Připojení do dálkového dohledu DPO dle jejich standardů (software)</t>
  </si>
  <si>
    <t>-430521748</t>
  </si>
  <si>
    <t>71</t>
  </si>
  <si>
    <t>34121121</t>
  </si>
  <si>
    <t>kabel sdělovací jádro Cu plné izolace PVC plášť PVC 100V (SYKY) 2x2x0,5mm2</t>
  </si>
  <si>
    <t>-1830216683</t>
  </si>
  <si>
    <t>72</t>
  </si>
  <si>
    <t>34111006</t>
  </si>
  <si>
    <t>kabel instalační jádro Cu plné izolace PVC plášť PVC 1kV (CYKY) 2x2,5mm2</t>
  </si>
  <si>
    <t>60268267</t>
  </si>
  <si>
    <t>kabel instalační jádro Cu plné izolace PVC plášť PVC 450/750V (CYKY) 2x2,5mm2</t>
  </si>
  <si>
    <t>Poznámka k položce:_x000d_
CYKY, průměr kabelu 8,9mm</t>
  </si>
  <si>
    <t>73</t>
  </si>
  <si>
    <t>R109</t>
  </si>
  <si>
    <t xml:space="preserve">Montáž zemního pojezdového směrového LED svítidla </t>
  </si>
  <si>
    <t>-646454808</t>
  </si>
  <si>
    <t>74</t>
  </si>
  <si>
    <t>R106</t>
  </si>
  <si>
    <t>Zemní LED svítidlo nájezdové s bílým světlem, napájení 24V DC, IP67, vodotěsné, pevnost/namáhání v tlaku 2 tuny, rozsah teplot -30 až +40°C, rozměry 100mm x100mm, do dlažby, pro průběžné zapojení kabelů 2x průchodka</t>
  </si>
  <si>
    <t>-503501639</t>
  </si>
  <si>
    <t>66+38</t>
  </si>
  <si>
    <t>75</t>
  </si>
  <si>
    <t>404452601</t>
  </si>
  <si>
    <t xml:space="preserve">páska upínací  Bandimex 19 x 0,75 mm (50 m)</t>
  </si>
  <si>
    <t>142316013</t>
  </si>
  <si>
    <t>76</t>
  </si>
  <si>
    <t>404452611</t>
  </si>
  <si>
    <t xml:space="preserve">spona upínací Bandimex 19 mm  (bal. 100 kusů)</t>
  </si>
  <si>
    <t>100 kus</t>
  </si>
  <si>
    <t>2064700579</t>
  </si>
  <si>
    <t>77</t>
  </si>
  <si>
    <t>999000000</t>
  </si>
  <si>
    <t>ostatní materiál</t>
  </si>
  <si>
    <t>Kč</t>
  </si>
  <si>
    <t>-1351062536</t>
  </si>
  <si>
    <t>78</t>
  </si>
  <si>
    <t>210800411</t>
  </si>
  <si>
    <t>Montáž vodiče Cu izolovaného plného nebo laněného s PVC pláštěm do 1 kV žíla 0,15 až 16 mm2 zataženého (např. CY, CHAH-V) bez ukončení</t>
  </si>
  <si>
    <t>1107200293</t>
  </si>
  <si>
    <t>Montáž izolovaných vodičů měděných do 1 kV bez ukončení uložených v trubkách nebo lištách zatažených plných nebo laněných s PVC pláštěm, bezhalogenových, ohniodolných (např. CY, CHAH-V) průřezu žíly 0,5 až 16 mm2</t>
  </si>
  <si>
    <t>15+20+254</t>
  </si>
  <si>
    <t>79</t>
  </si>
  <si>
    <t>218040011</t>
  </si>
  <si>
    <t>Demontáž sloupů nn ocelových trubkových jednoduchých do 12 m</t>
  </si>
  <si>
    <t>-788545722</t>
  </si>
  <si>
    <t>Demontáž sloupů a stožárů venkovního vedení nn bez výstroje ocelových včetně oddělení stožáru od základu, položení a rozebrání dříku na jednotlivé díly, uříznutí základového dílu, manipulace dílů na staveništi a naložení, bez bourání betonového základu trubkových jednoduchých do 12 m</t>
  </si>
  <si>
    <t>80</t>
  </si>
  <si>
    <t>R105</t>
  </si>
  <si>
    <t>Skříňka pojistková IP65, rozm. cca 200x250x200mm, včetně pojistky napájení z troleje, svorek, včetně všech potřebných pojistek</t>
  </si>
  <si>
    <t>-1409672755</t>
  </si>
  <si>
    <t>81</t>
  </si>
  <si>
    <t>R104</t>
  </si>
  <si>
    <t>Varistrová bleskojistka ve skříni</t>
  </si>
  <si>
    <t>-167537360</t>
  </si>
  <si>
    <t>82</t>
  </si>
  <si>
    <t>R103</t>
  </si>
  <si>
    <t>Montáž kovové skříňky připojení kabelu na kolejnici včetně vrtání šroubových spojů</t>
  </si>
  <si>
    <t>1748186488</t>
  </si>
  <si>
    <t>83</t>
  </si>
  <si>
    <t>R102</t>
  </si>
  <si>
    <t>Skříňka kovová ke kolejnici s připojením kabelu na kolejnici pomocí šroubových spojů s měděným pouzdrem - komplet</t>
  </si>
  <si>
    <t>412962137</t>
  </si>
  <si>
    <t>84</t>
  </si>
  <si>
    <t>R101</t>
  </si>
  <si>
    <t>Montáž rozváděče - skříň do 50 kg, včetně zapojení kabeláže a oživení</t>
  </si>
  <si>
    <t>1421142752</t>
  </si>
  <si>
    <t>85</t>
  </si>
  <si>
    <t>R100</t>
  </si>
  <si>
    <t xml:space="preserve">Rozvaděč varovného světelného zařízení -  řídicí skříň dle projektu - s řídicím systémem, komunikace s modulem V2X, s dálkovým dohledem, pro napájení svítidel s výstražným blikáním</t>
  </si>
  <si>
    <t>-1609456372</t>
  </si>
  <si>
    <t>86</t>
  </si>
  <si>
    <t>R108</t>
  </si>
  <si>
    <t>Jednotka RSU, včetně montáže</t>
  </si>
  <si>
    <t>-241869951</t>
  </si>
  <si>
    <t>46-M</t>
  </si>
  <si>
    <t>Zemní práce při extr.mont.pracích</t>
  </si>
  <si>
    <t>87</t>
  </si>
  <si>
    <t>460161133</t>
  </si>
  <si>
    <t>Hloubení kabelových rýh ručně š 35 cm hl 40 cm v hornině tř II skupiny 4</t>
  </si>
  <si>
    <t>512</t>
  </si>
  <si>
    <t>-1817354764</t>
  </si>
  <si>
    <t>Hloubení zapažených i nezapažených kabelových rýh ručně včetně urovnání dna s přemístěním výkopku do vzdálenosti 3 m od okraje jámy nebo s naložením na dopravní prostředek šířky 35 cm hloubky 40 cm v hornině třídy těžitelnosti II skupiny 4</t>
  </si>
  <si>
    <t>"hloubení rýh pro chráničky" 150+57-5,5-5,5-7,5</t>
  </si>
  <si>
    <t>88</t>
  </si>
  <si>
    <t>460431143</t>
  </si>
  <si>
    <t>Zásyp kabelových rýh ručně se zhutněním š 35 cm hl 40 cm z horniny tř II skupiny 4</t>
  </si>
  <si>
    <t>717062978</t>
  </si>
  <si>
    <t>Zásyp kabelových rýh ručně s přemístění sypaniny ze vzdálenosti do 10 m, s uložením výkopku ve vrstvách včetně zhutnění a úpravy povrchu šířky 35 cm hloubky 40 cm z horniny třídy těžitelnosti II skupiny 4</t>
  </si>
  <si>
    <t>89</t>
  </si>
  <si>
    <t>460631216</t>
  </si>
  <si>
    <t>Řízené horizontální vrtání při elektromontážích v hornině tř. těžitelnosti I a II skupiny 1 až 4 vnějšího průměru přes 225 do 250 mm</t>
  </si>
  <si>
    <t>-832969468</t>
  </si>
  <si>
    <t>Zemní protlaky řízené horizontální vrtání v hornině třídy těžitelnosti I a II skupiny 1 až 4 včetně protlačení trub v hloubce do 6 m vnějšího průměru vrtu přes 225 do 250 mm</t>
  </si>
  <si>
    <t>90</t>
  </si>
  <si>
    <t>14011108</t>
  </si>
  <si>
    <t>trubka ocelová bezešvá hladká jakost 11 353 245x8,0mm</t>
  </si>
  <si>
    <t>35600041</t>
  </si>
  <si>
    <t>7,76699029126214*1,03 'Přepočtené koeficientem množství</t>
  </si>
  <si>
    <t>91</t>
  </si>
  <si>
    <t>460631219</t>
  </si>
  <si>
    <t>Řízené horizontální vrtání při elektromontážích v hornině tř. těžitelnosti I a II skupiny 1 až 4 vnějšího průměru přes 315 do 355 mm</t>
  </si>
  <si>
    <t>-1643358803</t>
  </si>
  <si>
    <t>Zemní protlaky řízené horizontální vrtání v hornině třídy těžitelnosti I a II skupiny 1 až 4 včetně protlačení trub v hloubce do 6 m vnějšího průměru vrtu přes 315 do 355 mm</t>
  </si>
  <si>
    <t>92</t>
  </si>
  <si>
    <t>14011112</t>
  </si>
  <si>
    <t>trubka ocelová bezešvá hladká jakost 11 353 324x8,0mm</t>
  </si>
  <si>
    <t>1344673726</t>
  </si>
  <si>
    <t>5,8252427184466*1,03 'Přepočtené koeficientem množství</t>
  </si>
  <si>
    <t>93</t>
  </si>
  <si>
    <t>460632114</t>
  </si>
  <si>
    <t>Startovací jáma pro protlak výkop včetně zásypu ručně v hornině tř. těžitelnosti II skupiny 4</t>
  </si>
  <si>
    <t>-242303218</t>
  </si>
  <si>
    <t>Zemní protlaky zemní práce nutné k provedení protlaku výkop včetně zásypu ručně startovací jáma v hornině třídy těžitelnosti II skupiny 4</t>
  </si>
  <si>
    <t>94</t>
  </si>
  <si>
    <t>460791213</t>
  </si>
  <si>
    <t>Montáž trubek ochranných plastových uložených volně do rýhy ohebných přes 50 do 90 mm</t>
  </si>
  <si>
    <t>1055645276</t>
  </si>
  <si>
    <t>Montáž trubek ochranných uložených volně do rýhy plastových ohebných, vnitřního průměru přes 50 do 90 mm</t>
  </si>
  <si>
    <t>95</t>
  </si>
  <si>
    <t>34571352</t>
  </si>
  <si>
    <t>trubka elektroinstalační ohebná dvouplášťová korugovaná (chránička) D 52/63mm, HDPE+LDPE</t>
  </si>
  <si>
    <t>506118632</t>
  </si>
  <si>
    <t>96</t>
  </si>
  <si>
    <t>34571355</t>
  </si>
  <si>
    <t>trubka elektroinstalační ohebná dvouplášťová korugovaná (chránička) D 94/110mm, HDPE+LDPE</t>
  </si>
  <si>
    <t>-1917029157</t>
  </si>
  <si>
    <t>97</t>
  </si>
  <si>
    <t>460791214</t>
  </si>
  <si>
    <t>Montáž trubek ochranných plastových uložených volně do rýhy ohebných přes 90 do 110 mm</t>
  </si>
  <si>
    <t>-852285704</t>
  </si>
  <si>
    <t>Montáž trubek ochranných uložených volně do rýhy plastových ohebných, vnitřního průměru přes 90 do 110 mm</t>
  </si>
  <si>
    <t>HZS</t>
  </si>
  <si>
    <t>Hodinové zúčtovací sazby</t>
  </si>
  <si>
    <t>98</t>
  </si>
  <si>
    <t>HZS4212</t>
  </si>
  <si>
    <t>Hodinová zúčtovací sazba revizní technik specialista</t>
  </si>
  <si>
    <t>hod</t>
  </si>
  <si>
    <t>-240390402</t>
  </si>
  <si>
    <t>Hodinové zúčtovací sazby ostatních profesí revizní a kontrolní činnost revizní technik specialista</t>
  </si>
  <si>
    <t>99</t>
  </si>
  <si>
    <t>HZS4232</t>
  </si>
  <si>
    <t>Hodinová zúčtovací sazba technik odborný</t>
  </si>
  <si>
    <t>2013448022</t>
  </si>
  <si>
    <t>Hodinové zúčtovací sazby ostatních profesí revizní a kontrolní činnost technik odborný</t>
  </si>
  <si>
    <t>SO 102 - Zpevněné plochy</t>
  </si>
  <si>
    <t>113106123</t>
  </si>
  <si>
    <t>Rozebrání dlažeb ze zámkových dlaždic komunikací pro pěší ručně</t>
  </si>
  <si>
    <t>-1877338617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</si>
  <si>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</si>
  <si>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"rozebrání betonové dlažby" 38</t>
  </si>
  <si>
    <t>113107522</t>
  </si>
  <si>
    <t>Odstranění podkladu z kameniva drceného tl přes 100 do 200 mm při překopech strojně pl přes 15 m2</t>
  </si>
  <si>
    <t>549700892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</si>
  <si>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100 do 200 mm</t>
  </si>
  <si>
    <t>"odstranění podkladuz rušené části chodníku" 13</t>
  </si>
  <si>
    <t>-603812863</t>
  </si>
  <si>
    <t>"frézování pruhu podél nových obrub" 12</t>
  </si>
  <si>
    <t>-598149847</t>
  </si>
  <si>
    <t>"frézování plochy rušeného chodníku" 9</t>
  </si>
  <si>
    <t>689590022</t>
  </si>
  <si>
    <t>"vytrhání kamenných obrub" 20</t>
  </si>
  <si>
    <t>-1610210294</t>
  </si>
  <si>
    <t>"vytrhání chodníkových obrub" 21</t>
  </si>
  <si>
    <t>-2121708610</t>
  </si>
  <si>
    <t>"vytrhání jednořádku" 23</t>
  </si>
  <si>
    <t>121112003</t>
  </si>
  <si>
    <t>Sejmutí ornice tl vrstvy do 200 mm ručně</t>
  </si>
  <si>
    <t>-800292512</t>
  </si>
  <si>
    <t>Sejmutí ornice ručně při souvislé ploše, tl. vrstvy do 200 mm</t>
  </si>
  <si>
    <t>"sejmutí ornice" 22+21</t>
  </si>
  <si>
    <t>122311101</t>
  </si>
  <si>
    <t>Odkopávky a prokopávky v hornině třídy těžitelnosti II, skupiny 4 ručně</t>
  </si>
  <si>
    <t>-1602198196</t>
  </si>
  <si>
    <t>Odkopávky a prokopávky ručně zapažené i nezapažené v hornině třídy těžitelnosti II skupiny 4</t>
  </si>
  <si>
    <t>"odkopávky" 6</t>
  </si>
  <si>
    <t>R122311101</t>
  </si>
  <si>
    <t>Odkopávky a prokopávky v hornině třídy těžitelnosti II, skupiny 4 ručně - sanace</t>
  </si>
  <si>
    <t>-1502856213</t>
  </si>
  <si>
    <t>"odkopávky pro případnou sanaci" 0,5*(33+42)</t>
  </si>
  <si>
    <t>-118523655</t>
  </si>
  <si>
    <t>"přemístění - odkopávky" 6</t>
  </si>
  <si>
    <t>"přemístění - podklad" 13*0,2</t>
  </si>
  <si>
    <t>"přemístění - ornice" (43-13)*0,2</t>
  </si>
  <si>
    <t>861628596</t>
  </si>
  <si>
    <t>"přemístění odkopávek - sanace" 37,5</t>
  </si>
  <si>
    <t>-1784462803</t>
  </si>
  <si>
    <t>"příplatek 6 km" 14,6*6</t>
  </si>
  <si>
    <t>-45961182</t>
  </si>
  <si>
    <t>"příplatek 6 km" 37,5*6</t>
  </si>
  <si>
    <t>171111103</t>
  </si>
  <si>
    <t>Uložení sypaniny z hornin soudržných do násypů zhutněných ručně</t>
  </si>
  <si>
    <t>1189244748</t>
  </si>
  <si>
    <t>Uložení sypanin do násypů ručně s rozprostřením sypaniny ve vrstvách a s hrubým urovnáním zhutněných z hornin soudržných jakékoliv třídy těžitelnosti</t>
  </si>
  <si>
    <t>"zásyp rušeného chodníku" 13*0,3</t>
  </si>
  <si>
    <t>181411131</t>
  </si>
  <si>
    <t>Založení parkového trávníku výsevem pl do 1000 m2 v rovině a ve svahu do 1:5</t>
  </si>
  <si>
    <t>1791407241</t>
  </si>
  <si>
    <t>Založení trávníku na půdě předem připravené plochy do 1000 m2 výsevem včetně utažení parkového v rovině nebo na svahu do 1:5</t>
  </si>
  <si>
    <t>"založení travníku" 13+4+4+4+4</t>
  </si>
  <si>
    <t>00572410</t>
  </si>
  <si>
    <t>osivo směs travní parková</t>
  </si>
  <si>
    <t>kg</t>
  </si>
  <si>
    <t>-1093117844</t>
  </si>
  <si>
    <t>29*0,02 'Přepočtené koeficientem množství</t>
  </si>
  <si>
    <t>181911102</t>
  </si>
  <si>
    <t>Úprava pláně v hornině třídy těžitelnosti I skupiny 1 až 2 se zhutněním ručně</t>
  </si>
  <si>
    <t>-351221444</t>
  </si>
  <si>
    <t>Úprava pláně vyrovnáním výškových rozdílů ručně v hornině třídy těžitelnosti I skupiny 1 a 2 se zhutněním</t>
  </si>
  <si>
    <t>"úprava pláně" 43</t>
  </si>
  <si>
    <t>564861111</t>
  </si>
  <si>
    <t>Podklad ze štěrkodrtě ŠD plochy přes 100 m2 tl 200 mm</t>
  </si>
  <si>
    <t>607732873</t>
  </si>
  <si>
    <t>Podklad ze štěrkodrti ŠD s rozprostřením a zhutněním plochy přes 100 m2, po zhutnění tl. 200 mm</t>
  </si>
  <si>
    <t>"Nový chodník" 17+16</t>
  </si>
  <si>
    <t>"Upravovaná část chodníku u rušeného přechodu- předpoklad dosypu ŠD 50%" 33,6*0,5</t>
  </si>
  <si>
    <t>Podklad ze štěrkodrtě ŠD plochy přes 100 m2 tl 500 mm - sanace</t>
  </si>
  <si>
    <t>-1162955163</t>
  </si>
  <si>
    <t>Podklad ze štěrkodrti ŠD s rozprostřením a zhutněním plochy přes 100 m2, po zhutnění tl. 250 mm</t>
  </si>
  <si>
    <t>"sanace" 33+42</t>
  </si>
  <si>
    <t>564871111</t>
  </si>
  <si>
    <t>Podklad ze štěrkodrtě ŠD plochy přes 100 m2 tl 250 mm</t>
  </si>
  <si>
    <t>268086604</t>
  </si>
  <si>
    <t>"komunikace" 42</t>
  </si>
  <si>
    <t>564962111</t>
  </si>
  <si>
    <t>Podklad z mechanicky zpevněného kameniva MZK tl 200 mm</t>
  </si>
  <si>
    <t>-1108523916</t>
  </si>
  <si>
    <t>Podklad z mechanicky zpevněného kameniva MZK (minerální beton) s rozprostřením a s hutněním, po zhutnění tl. 200 mm</t>
  </si>
  <si>
    <t>573191111</t>
  </si>
  <si>
    <t>Postřik infiltrační kationaktivní emulzí v množství 1 kg/m2</t>
  </si>
  <si>
    <t>-468577884</t>
  </si>
  <si>
    <t>Postřik infiltrační kationaktivní emulzí v množství 1,00 kg/m2</t>
  </si>
  <si>
    <t>"komunikace" 45,4</t>
  </si>
  <si>
    <t>565166102</t>
  </si>
  <si>
    <t>Asfaltový beton vrstva podkladní ACP 22 (obalované kamenivo OKH) tl 90 mm š do 1,5 m</t>
  </si>
  <si>
    <t>600169824</t>
  </si>
  <si>
    <t>Asfaltový beton vrstva podkladní ACP 22 (obalované kamenivo hrubozrnné - OKH) s rozprostřením a zhutněním v pruhu šířky do 1,5 m, po zhutnění tl. 90 mm</t>
  </si>
  <si>
    <t>573211109</t>
  </si>
  <si>
    <t>Postřik živičný spojovací z asfaltu v množství 0,50 kg/m2</t>
  </si>
  <si>
    <t>1169739367</t>
  </si>
  <si>
    <t>Postřik spojovací PS bez posypu kamenivem z asfaltu silničního, v množství 0,50 kg/m2</t>
  </si>
  <si>
    <t>"komunikace" 45,4+49</t>
  </si>
  <si>
    <t>"pruh podél nových obrub a nástupiště" 32,7+56+1,5+2,5+2,5+3</t>
  </si>
  <si>
    <t>576133211</t>
  </si>
  <si>
    <t>Asfaltový koberec mastixový SMA 11 (AKMS) tl 40 mm š do 3 m</t>
  </si>
  <si>
    <t>36951921</t>
  </si>
  <si>
    <t>Asfaltový koberec mastixový SMA 11 (AKMS) s rozprostřením a se zhutněním v pruhu šířky do 3 m, po zhutnění tl. 40 mm</t>
  </si>
  <si>
    <t>"komunikace" 59</t>
  </si>
  <si>
    <t>"pruh podél nových obrub a podél nástupiště" 32,7+56+1,5+2,5+2,5+3</t>
  </si>
  <si>
    <t>577165032</t>
  </si>
  <si>
    <t>Asfaltový beton vrstva ložní ACL 16 (ABVH) tl 70 mm š do 1,5 m z modifikovaného asfaltu</t>
  </si>
  <si>
    <t>-1042338748</t>
  </si>
  <si>
    <t>Asfaltový beton vrstva ložní ACL 16 (ABH) s rozprostřením a zhutněním z modifikovaného asfaltu v pruhu šířky do 1,5 m, po zhutnění tl. 70 mm</t>
  </si>
  <si>
    <t>"komunikace" 49</t>
  </si>
  <si>
    <t>596211131</t>
  </si>
  <si>
    <t>Kladení zámkové dlažby komunikací pro pěší ručně tl 60 mm skupiny C pl přes 50 do 100 m2</t>
  </si>
  <si>
    <t>-377437813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</si>
  <si>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C, pro plochy přes 50 do 100 m2</t>
  </si>
  <si>
    <t>"kladení dlažby" 11,6+16,5+12,6+33,6</t>
  </si>
  <si>
    <t>596211134</t>
  </si>
  <si>
    <t>Příplatek za kombinaci dvou barev u kladení betonových dlažeb komunikací pro pěší ručně tl 60 mm skupiny C</t>
  </si>
  <si>
    <t>925061041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</si>
  <si>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C, pro plochy Příplatek k cenám za dlažbu z prvků dvou barev</t>
  </si>
  <si>
    <t>599141111</t>
  </si>
  <si>
    <t>Vyplnění spár mezi silničními dílci živičnou zálivkou</t>
  </si>
  <si>
    <t>577277937</t>
  </si>
  <si>
    <t>Vyplnění spár mezi silničními dílci jakékoliv tloušťky živičnou zálivkou</t>
  </si>
  <si>
    <t>"vyplnění spár zálivkou" 32,7</t>
  </si>
  <si>
    <t>-1298138511</t>
  </si>
  <si>
    <t>"IP6" 1</t>
  </si>
  <si>
    <t>966007212</t>
  </si>
  <si>
    <t>Odstranění vodorovného dopravního značení vodním paprskem čáry značené barvou š do 250 mm</t>
  </si>
  <si>
    <t>-1105652430</t>
  </si>
  <si>
    <t>Odstranění vodorovného dopravního značení vodním paprskem pod tlakem 2 500 barů (např. Peel Jet) z betonového nebo živičného povrchu značeného barvou čáry šířky do 250 mm</t>
  </si>
  <si>
    <t>-1155437177</t>
  </si>
  <si>
    <t>-114105679</t>
  </si>
  <si>
    <t>"IP6" 2</t>
  </si>
  <si>
    <t>40445623</t>
  </si>
  <si>
    <t>informativní značky provozní IP1-IP3, IP4b-IP7, IP10a, b 750x750mm retroreflexní</t>
  </si>
  <si>
    <t>-24267266</t>
  </si>
  <si>
    <t>59245006</t>
  </si>
  <si>
    <t>dlažba tvar obdélník betonová pro nevidomé 200x100x60mm barevná</t>
  </si>
  <si>
    <t>83269989</t>
  </si>
  <si>
    <t>"reliérní dlažba" 7,5+9</t>
  </si>
  <si>
    <t>915111111</t>
  </si>
  <si>
    <t>Vodorovné dopravní značení dělící čáry souvislé š 125 mm základní bílá barva</t>
  </si>
  <si>
    <t>-1417124372</t>
  </si>
  <si>
    <t>Vodorovné dopravní značení stříkané barvou dělící čára šířky 125 mm souvislá bílá základní</t>
  </si>
  <si>
    <t>915111121</t>
  </si>
  <si>
    <t>Vodorovné dopravní značení dělící čáry přerušované š 125 mm základní bílá barva</t>
  </si>
  <si>
    <t>1509840144</t>
  </si>
  <si>
    <t>Vodorovné dopravní značení stříkané barvou dělící čára šířky 125 mm přerušovaná bílá základní</t>
  </si>
  <si>
    <t>915121111</t>
  </si>
  <si>
    <t>Vodorovné dopravní značení vodící čáry souvislé š 250 mm základní bílá barva</t>
  </si>
  <si>
    <t>787102987</t>
  </si>
  <si>
    <t>Vodorovné dopravní značení stříkané barvou vodící čára bílá šířky 250 mm souvislá základní</t>
  </si>
  <si>
    <t>915131111</t>
  </si>
  <si>
    <t>Vodorovné dopravní značení přechody pro chodce, šipky, symboly základní bílá barva</t>
  </si>
  <si>
    <t>1036519911</t>
  </si>
  <si>
    <t>Vodorovné dopravní značení stříkané barvou přechody pro chodce, šipky, symboly bílé základní</t>
  </si>
  <si>
    <t>-561957226</t>
  </si>
  <si>
    <t>"jednořádek" 8+6+6+3</t>
  </si>
  <si>
    <t>1653502133</t>
  </si>
  <si>
    <t>23*0,1 'Přepočtené koeficientem množství</t>
  </si>
  <si>
    <t>916131213</t>
  </si>
  <si>
    <t>Osazení silničního obrubníku betonového stojatého s boční opěrou do lože z betonu prostého</t>
  </si>
  <si>
    <t>814597862</t>
  </si>
  <si>
    <t>Osazení silničního obrubníku betonového se zřízením lože, s vyplněním a zatřením spár cementovou maltou stojatého s boční opěrou z betonu prostého, do lože z betonu prostého</t>
  </si>
  <si>
    <t>916231213</t>
  </si>
  <si>
    <t>Osazení chodníkového obrubníku betonového stojatého s boční opěrou do lože z betonu prostého</t>
  </si>
  <si>
    <t>-1889061224</t>
  </si>
  <si>
    <t>Osazení chodníkového obrubníku betonového se zřízením lože, s vyplněním a zatřením spár cementovou maltou stojatého s boční opěrou z betonu prostého, do lože z betonu prostého</t>
  </si>
  <si>
    <t>379699256</t>
  </si>
  <si>
    <t>59217031</t>
  </si>
  <si>
    <t>obrubník betonový silniční 1000x150x250mm</t>
  </si>
  <si>
    <t>118141756</t>
  </si>
  <si>
    <t>59217002</t>
  </si>
  <si>
    <t>obrubník betonový zahradní šedý 1000x50x200mm</t>
  </si>
  <si>
    <t>-478785910</t>
  </si>
  <si>
    <t>59245018</t>
  </si>
  <si>
    <t>dlažba tvar obdélník betonová 200x100x60mm přírodní</t>
  </si>
  <si>
    <t>1884775844</t>
  </si>
  <si>
    <t>5,8+5,8</t>
  </si>
  <si>
    <t>59245021</t>
  </si>
  <si>
    <t>dlažba tvar čtverec betonová 200x200x60mm přírodní</t>
  </si>
  <si>
    <t>-1710102556</t>
  </si>
  <si>
    <t>"nový chodník u přechodu" 12,6</t>
  </si>
  <si>
    <t>"dlažba u rušeného přechodu - 25% nová dlažba" 0,25*(33,6-9,3)</t>
  </si>
  <si>
    <t>1846612007</t>
  </si>
  <si>
    <t>132486592</t>
  </si>
  <si>
    <t>177657813</t>
  </si>
  <si>
    <t>30122511</t>
  </si>
  <si>
    <t>"chodníková obruba" 20,6*2,2*0,07</t>
  </si>
  <si>
    <t>"bet. lože OP3" 20*2,2*0,05</t>
  </si>
  <si>
    <t>"25% odstraněné dlažby u rušeného přechodu" (33,6-9,3)*0,25*0,06*2,2</t>
  </si>
  <si>
    <t>-1552354419</t>
  </si>
  <si>
    <t>"kamenné obruby" 2,5*20*0,2*0,25</t>
  </si>
  <si>
    <t>"jednořádek" 2,4*0,03*23</t>
  </si>
  <si>
    <t>997013873</t>
  </si>
  <si>
    <t>-2137707576</t>
  </si>
  <si>
    <t>"odkopávky + ornice" 14,6*2,1</t>
  </si>
  <si>
    <t>"sanace" 37,5*2,1</t>
  </si>
  <si>
    <t>997013875</t>
  </si>
  <si>
    <t>1493095305</t>
  </si>
  <si>
    <t>"frézováná komunikace podél obrub" 11,85*0,04*2,2</t>
  </si>
  <si>
    <t>"frézování chodníku" 9*0,1*2,2</t>
  </si>
  <si>
    <t>-1797435428</t>
  </si>
  <si>
    <t>4,156+6,174+3,023</t>
  </si>
  <si>
    <t>-1912817841</t>
  </si>
  <si>
    <t>"příplatek 9 km" 13,353*9</t>
  </si>
  <si>
    <t>1411169895</t>
  </si>
  <si>
    <t>SO 401 - Úprava VO</t>
  </si>
  <si>
    <t>David Krayzel</t>
  </si>
  <si>
    <t xml:space="preserve">Rozvaděč pro kamerový systém na zastávkách  </t>
  </si>
  <si>
    <t>kpl</t>
  </si>
  <si>
    <t>906934416</t>
  </si>
  <si>
    <t xml:space="preserve">rozvaděč pro KS zastávek např. typ Thalassa 750x500x420 </t>
  </si>
  <si>
    <t>položka obsahuje:</t>
  </si>
  <si>
    <t xml:space="preserve">1) kompletní dodávku a osazení rozvaděče pro KS zastávek  </t>
  </si>
  <si>
    <t xml:space="preserve"> včetně soklu, zámku, montážního plechu </t>
  </si>
  <si>
    <t>2) kompletní dodávku a osazení dvou sloupků pro KS</t>
  </si>
  <si>
    <t>1 "komplet"</t>
  </si>
  <si>
    <t xml:space="preserve">Demontáž stávajících svítidel </t>
  </si>
  <si>
    <t>ks</t>
  </si>
  <si>
    <t>173118932</t>
  </si>
  <si>
    <t>Demontáž stávajícího stožáru vč. výložníku</t>
  </si>
  <si>
    <t>-844936510</t>
  </si>
  <si>
    <t>R127</t>
  </si>
  <si>
    <t>Provedení základu stožáru</t>
  </si>
  <si>
    <t>-386469023</t>
  </si>
  <si>
    <t>Položka zahrnuje výkop pro základy stožárů, ustavení dříku stožíru a hutněný zásyp dle PD.
Položka neobsahuje beton.</t>
  </si>
  <si>
    <t>Montáž stávajících svítidel</t>
  </si>
  <si>
    <t>-85842495</t>
  </si>
  <si>
    <t>Montáž stávajícího stožáru vč. výložníku</t>
  </si>
  <si>
    <t>1195672053</t>
  </si>
  <si>
    <t>Výkop kabelové rýhy</t>
  </si>
  <si>
    <t>2140010792</t>
  </si>
  <si>
    <t>Zřízení kabelové lóže, vč. materiálu</t>
  </si>
  <si>
    <t>2056868146</t>
  </si>
  <si>
    <t>Pokládka výstražné folie, vč. materiálu</t>
  </si>
  <si>
    <t>-45750655</t>
  </si>
  <si>
    <t xml:space="preserve">Zához kabelové rýhy </t>
  </si>
  <si>
    <t>2072116534</t>
  </si>
  <si>
    <t>R110</t>
  </si>
  <si>
    <t>Hutnění zeminy po zasypání výkopu</t>
  </si>
  <si>
    <t>1624535783</t>
  </si>
  <si>
    <t>R111</t>
  </si>
  <si>
    <t>Provizorní uložení zeminy na deponie</t>
  </si>
  <si>
    <t>-1144949044</t>
  </si>
  <si>
    <t>R112</t>
  </si>
  <si>
    <t>Úprava povrchu a osetí travou</t>
  </si>
  <si>
    <t>120076142</t>
  </si>
  <si>
    <t>R113</t>
  </si>
  <si>
    <t>Kabel CYKY-J 3x1,5mm, vč. montáže</t>
  </si>
  <si>
    <t>-1414581003</t>
  </si>
  <si>
    <t>R114</t>
  </si>
  <si>
    <t>Kabel AYKY 4x16mmm, vč. montáže</t>
  </si>
  <si>
    <t>1153102252</t>
  </si>
  <si>
    <t>R115</t>
  </si>
  <si>
    <t>Drát FeZn pr. 10mm, v. montíáže</t>
  </si>
  <si>
    <t>-481235811</t>
  </si>
  <si>
    <t>R116</t>
  </si>
  <si>
    <t>Zemnící svorky, vč. montáže</t>
  </si>
  <si>
    <t>504959998</t>
  </si>
  <si>
    <t>R117</t>
  </si>
  <si>
    <t>Ukončení kabelů</t>
  </si>
  <si>
    <t>-1224596706</t>
  </si>
  <si>
    <t>R118</t>
  </si>
  <si>
    <t>Beton C25/30</t>
  </si>
  <si>
    <t>-144377800</t>
  </si>
  <si>
    <t>R119</t>
  </si>
  <si>
    <t>Výložník VUD 1 - 1500 na zakončení stožáru průměr 60mm, vč. montáže</t>
  </si>
  <si>
    <t>-2069830436</t>
  </si>
  <si>
    <t>R120</t>
  </si>
  <si>
    <t>Kabelová chránička DVR 75, vč. montáže</t>
  </si>
  <si>
    <t>167654792</t>
  </si>
  <si>
    <t>R121</t>
  </si>
  <si>
    <t>Napojení z rozvodnice na trakčním stožáru VO</t>
  </si>
  <si>
    <t>-557331976</t>
  </si>
  <si>
    <t>R122</t>
  </si>
  <si>
    <t>Pomocné práce a materiál</t>
  </si>
  <si>
    <t>1610022133</t>
  </si>
  <si>
    <t>R123</t>
  </si>
  <si>
    <t xml:space="preserve">Stavební přípomoce </t>
  </si>
  <si>
    <t>212138958</t>
  </si>
  <si>
    <t>R124</t>
  </si>
  <si>
    <t>Pracovní plošina</t>
  </si>
  <si>
    <t>-614352855</t>
  </si>
  <si>
    <t>R125</t>
  </si>
  <si>
    <t>Koordinace s ostatními profesemi</t>
  </si>
  <si>
    <t>-1991591950</t>
  </si>
  <si>
    <t>R126</t>
  </si>
  <si>
    <t>Výchozí revizní zpráva</t>
  </si>
  <si>
    <t>-242893291</t>
  </si>
  <si>
    <t>VRN - Vedlejší rozpočtové náklady</t>
  </si>
  <si>
    <t xml:space="preserve">    VRN2 - Příprava staveniště</t>
  </si>
  <si>
    <t>VRN2</t>
  </si>
  <si>
    <t>Příprava staveniště</t>
  </si>
  <si>
    <t>012203000</t>
  </si>
  <si>
    <t>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Pevná cena</t>
  </si>
  <si>
    <t>1024</t>
  </si>
  <si>
    <t>1645029819</t>
  </si>
  <si>
    <t xml:space="preserve">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</t>
  </si>
  <si>
    <t>01310300R</t>
  </si>
  <si>
    <t>Příprava výstavby - Zdokumentování technického stavu nemovitostí situovaných v okolí stavby - pasport. Provedeno před stavbou a po dokončení stavby _x000d_
Pevná cena</t>
  </si>
  <si>
    <t>610338797</t>
  </si>
  <si>
    <t xml:space="preserve">Příprava výstavby - Zdokumentování technického stavu nemovitostí situovaných v okolí stavby - pasport. Provedeno před stavbou a po dokončení stavby 
</t>
  </si>
  <si>
    <t>01310300R0</t>
  </si>
  <si>
    <t>Příprava výstavby - Zdokumentování technického stavu místních komunikací situovaných v okolí stavby - pasport. Provedeno před stavbou a po dokončení stavby _x000d_
Pevná cena</t>
  </si>
  <si>
    <t>1801915852</t>
  </si>
  <si>
    <t xml:space="preserve">Příprava výstavby - Zdokumentování technického stavu místních komunikací situovaných v okolí stavby - pasport. Provedeno před stavbou a po dokončení stavby </t>
  </si>
  <si>
    <t>013254000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</si>
  <si>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</t>
  </si>
  <si>
    <t>-832827080</t>
  </si>
  <si>
    <t xml:space="preserve"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</t>
  </si>
  <si>
    <t>030001000</t>
  </si>
  <si>
    <t xml:space="preserve">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</t>
  </si>
  <si>
    <t>soubor</t>
  </si>
  <si>
    <t>-938617575</t>
  </si>
  <si>
    <t xml:space="preserve">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</t>
  </si>
  <si>
    <t>034503000</t>
  </si>
  <si>
    <t>Průběh výstavby - Tabule se základními informacemi o stavbě s textem dle vzoru objednatele (Billboard) (dodávka, montáž, demontáž)_x000d_
Pevná cena</t>
  </si>
  <si>
    <t>1569991645</t>
  </si>
  <si>
    <t>Průběh výstavby - Tabule se základními informacemi o stavbě s textem dle vzoru objednatele (Billboard) (dodávka, montáž, demontáž)</t>
  </si>
  <si>
    <t>043002000</t>
  </si>
  <si>
    <t xml:space="preserve">Průběh výstavby - Náklady na průzkumy v rámci realizace stavby - Zkoušení konstrukcí a prací (nad rámec TKP, KZP). Např. zkoušky únosnosti sanací._x000d_
Pevná cena </t>
  </si>
  <si>
    <t>1569068909</t>
  </si>
  <si>
    <t>Průběh výstavby - Náklady na průzkumy v rámci realizace stavby - Zkoušení konstrukcí a prací (nad rámec TKP, KZP). Např. zkoušky únosnosti sanací.</t>
  </si>
  <si>
    <t>04500200R</t>
  </si>
  <si>
    <t xml:space="preserve">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</t>
  </si>
  <si>
    <t>1460731052</t>
  </si>
  <si>
    <t xml:space="preserve">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</t>
  </si>
  <si>
    <t>071103000</t>
  </si>
  <si>
    <t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</t>
  </si>
  <si>
    <t>-876198828</t>
  </si>
  <si>
    <t xml:space="preserve"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</t>
  </si>
  <si>
    <t>07110300R</t>
  </si>
  <si>
    <t>Poplatky správcům za výluky a odborný dozor při provádění inž.sítí a zábory</t>
  </si>
  <si>
    <t>-1391805815</t>
  </si>
  <si>
    <t>460010025</t>
  </si>
  <si>
    <t>Příprava výstavby - Vytyčení podzemních inženýrských sítí jejich správci, popřípadě provedení kopaných sond pro ověření polohy a jejich hloubky pod terénem_x000d_
Pevná cena</t>
  </si>
  <si>
    <t>1347218222</t>
  </si>
  <si>
    <t>Příprava výstavby - Vytyčení podzemních inženýrských sítí jejich správci, popřípadě provedení kopaných sond pro ověření polohy a jejich hloubky pod terénem_x000d_
Realizovaná stavba se dotkne 12 jednotlivých inženýrských sítí (9 správců)</t>
  </si>
  <si>
    <t>DIO - Dopravně inženýrské opatření</t>
  </si>
  <si>
    <t>N00 - Dopravně inženýrské opatření</t>
  </si>
  <si>
    <t xml:space="preserve">    N01 - Dopravně inženýrské opatření </t>
  </si>
  <si>
    <t>N00</t>
  </si>
  <si>
    <t>N01</t>
  </si>
  <si>
    <t xml:space="preserve">Dopravně inženýrské opatření </t>
  </si>
  <si>
    <t>914169</t>
  </si>
  <si>
    <t>Přechodné dopravní značení - komplet dopravně inženýrských opatření po dobu výstavby</t>
  </si>
  <si>
    <t>1960718408</t>
  </si>
  <si>
    <t xml:space="preserve">Poznámka k položce:_x000d_
Komplet dopravně inženýrských opatření po dobu výstavby_x000d_
Přechodné dopravní značení  - Hliníkové značky normální velikosti (Půjčení značení, dovoz, montáž, údržba, demontáž, odvoz),zakrytí stávajícího TDZ) včetně dalších nutných DIO_x000d_
Zpracování návrhu přechodného DZ dle bodu B.8.1 p) souhrnné zprávy včetně značení dočasných autobusových zastávek zajistí zhotovitel stavby na své náklady._x000d_
Návrh provizorního dopravního značení včetně umístění dočasných autobusových zastávek náhradní autobusové dopravy a pěších tras pak musí zhotovitel projednat a nechat schválit příslušným DI PČR a silničním správním úřadem při jednání o zvláštím užívání a zároveň zajístí projednání  PDZ cestou Komise organizace řízení  dopravy při O.K. a.s. </t>
  </si>
  <si>
    <t>914169R</t>
  </si>
  <si>
    <t>Zřízení a odstranění ploch provizorních tramvajových zastávek</t>
  </si>
  <si>
    <t>-1510382891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</si>
</sst>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35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36</v>
      </c>
      <c r="AO20" s="22"/>
      <c r="AP20" s="22"/>
      <c r="AQ20" s="22"/>
      <c r="AR20" s="20"/>
      <c r="BE20" s="31"/>
      <c r="BS20" s="17" t="s">
        <v>37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21091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PD - Rekonstrukce tram. nástupiště Fakultní nemocnice (oba směry)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Ostrava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22. 3. 2022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DOPRAVNÍ PODNIK OSTRAVA a.s.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Dopravní projektování, spol. s.r.o.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25.6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>Dopravní projektování, spol.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16.5" customHeight="1">
      <c r="A95" s="119" t="s">
        <v>83</v>
      </c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101 - Nástupiště'!J30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86</v>
      </c>
      <c r="AR95" s="126"/>
      <c r="AS95" s="127">
        <v>0</v>
      </c>
      <c r="AT95" s="128">
        <f>ROUND(SUM(AV95:AW95),2)</f>
        <v>0</v>
      </c>
      <c r="AU95" s="129">
        <f>'SO 101 - Nástupiště'!P129</f>
        <v>0</v>
      </c>
      <c r="AV95" s="128">
        <f>'SO 101 - Nástupiště'!J33</f>
        <v>0</v>
      </c>
      <c r="AW95" s="128">
        <f>'SO 101 - Nástupiště'!J34</f>
        <v>0</v>
      </c>
      <c r="AX95" s="128">
        <f>'SO 101 - Nástupiště'!J35</f>
        <v>0</v>
      </c>
      <c r="AY95" s="128">
        <f>'SO 101 - Nástupiště'!J36</f>
        <v>0</v>
      </c>
      <c r="AZ95" s="128">
        <f>'SO 101 - Nástupiště'!F33</f>
        <v>0</v>
      </c>
      <c r="BA95" s="128">
        <f>'SO 101 - Nástupiště'!F34</f>
        <v>0</v>
      </c>
      <c r="BB95" s="128">
        <f>'SO 101 - Nástupiště'!F35</f>
        <v>0</v>
      </c>
      <c r="BC95" s="128">
        <f>'SO 101 - Nástupiště'!F36</f>
        <v>0</v>
      </c>
      <c r="BD95" s="130">
        <f>'SO 101 - Nástupiště'!F37</f>
        <v>0</v>
      </c>
      <c r="BE95" s="7"/>
      <c r="BT95" s="131" t="s">
        <v>87</v>
      </c>
      <c r="BV95" s="131" t="s">
        <v>81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7" customFormat="1" ht="16.5" customHeight="1">
      <c r="A96" s="119" t="s">
        <v>83</v>
      </c>
      <c r="B96" s="120"/>
      <c r="C96" s="121"/>
      <c r="D96" s="122" t="s">
        <v>90</v>
      </c>
      <c r="E96" s="122"/>
      <c r="F96" s="122"/>
      <c r="G96" s="122"/>
      <c r="H96" s="122"/>
      <c r="I96" s="123"/>
      <c r="J96" s="122" t="s">
        <v>91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102 - Zpevněné plochy'!J30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86</v>
      </c>
      <c r="AR96" s="126"/>
      <c r="AS96" s="127">
        <v>0</v>
      </c>
      <c r="AT96" s="128">
        <f>ROUND(SUM(AV96:AW96),2)</f>
        <v>0</v>
      </c>
      <c r="AU96" s="129">
        <f>'SO 102 - Zpevněné plochy'!P121</f>
        <v>0</v>
      </c>
      <c r="AV96" s="128">
        <f>'SO 102 - Zpevněné plochy'!J33</f>
        <v>0</v>
      </c>
      <c r="AW96" s="128">
        <f>'SO 102 - Zpevněné plochy'!J34</f>
        <v>0</v>
      </c>
      <c r="AX96" s="128">
        <f>'SO 102 - Zpevněné plochy'!J35</f>
        <v>0</v>
      </c>
      <c r="AY96" s="128">
        <f>'SO 102 - Zpevněné plochy'!J36</f>
        <v>0</v>
      </c>
      <c r="AZ96" s="128">
        <f>'SO 102 - Zpevněné plochy'!F33</f>
        <v>0</v>
      </c>
      <c r="BA96" s="128">
        <f>'SO 102 - Zpevněné plochy'!F34</f>
        <v>0</v>
      </c>
      <c r="BB96" s="128">
        <f>'SO 102 - Zpevněné plochy'!F35</f>
        <v>0</v>
      </c>
      <c r="BC96" s="128">
        <f>'SO 102 - Zpevněné plochy'!F36</f>
        <v>0</v>
      </c>
      <c r="BD96" s="130">
        <f>'SO 102 - Zpevněné plochy'!F37</f>
        <v>0</v>
      </c>
      <c r="BE96" s="7"/>
      <c r="BT96" s="131" t="s">
        <v>87</v>
      </c>
      <c r="BV96" s="131" t="s">
        <v>81</v>
      </c>
      <c r="BW96" s="131" t="s">
        <v>92</v>
      </c>
      <c r="BX96" s="131" t="s">
        <v>5</v>
      </c>
      <c r="CL96" s="131" t="s">
        <v>1</v>
      </c>
      <c r="CM96" s="131" t="s">
        <v>89</v>
      </c>
    </row>
    <row r="97" s="7" customFormat="1" ht="16.5" customHeight="1">
      <c r="A97" s="119" t="s">
        <v>83</v>
      </c>
      <c r="B97" s="120"/>
      <c r="C97" s="121"/>
      <c r="D97" s="122" t="s">
        <v>93</v>
      </c>
      <c r="E97" s="122"/>
      <c r="F97" s="122"/>
      <c r="G97" s="122"/>
      <c r="H97" s="122"/>
      <c r="I97" s="123"/>
      <c r="J97" s="122" t="s">
        <v>94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401 - Úprava VO'!J30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86</v>
      </c>
      <c r="AR97" s="126"/>
      <c r="AS97" s="127">
        <v>0</v>
      </c>
      <c r="AT97" s="128">
        <f>ROUND(SUM(AV97:AW97),2)</f>
        <v>0</v>
      </c>
      <c r="AU97" s="129">
        <f>'SO 401 - Úprava VO'!P118</f>
        <v>0</v>
      </c>
      <c r="AV97" s="128">
        <f>'SO 401 - Úprava VO'!J33</f>
        <v>0</v>
      </c>
      <c r="AW97" s="128">
        <f>'SO 401 - Úprava VO'!J34</f>
        <v>0</v>
      </c>
      <c r="AX97" s="128">
        <f>'SO 401 - Úprava VO'!J35</f>
        <v>0</v>
      </c>
      <c r="AY97" s="128">
        <f>'SO 401 - Úprava VO'!J36</f>
        <v>0</v>
      </c>
      <c r="AZ97" s="128">
        <f>'SO 401 - Úprava VO'!F33</f>
        <v>0</v>
      </c>
      <c r="BA97" s="128">
        <f>'SO 401 - Úprava VO'!F34</f>
        <v>0</v>
      </c>
      <c r="BB97" s="128">
        <f>'SO 401 - Úprava VO'!F35</f>
        <v>0</v>
      </c>
      <c r="BC97" s="128">
        <f>'SO 401 - Úprava VO'!F36</f>
        <v>0</v>
      </c>
      <c r="BD97" s="130">
        <f>'SO 401 - Úprava VO'!F37</f>
        <v>0</v>
      </c>
      <c r="BE97" s="7"/>
      <c r="BT97" s="131" t="s">
        <v>87</v>
      </c>
      <c r="BV97" s="131" t="s">
        <v>81</v>
      </c>
      <c r="BW97" s="131" t="s">
        <v>95</v>
      </c>
      <c r="BX97" s="131" t="s">
        <v>5</v>
      </c>
      <c r="CL97" s="131" t="s">
        <v>1</v>
      </c>
      <c r="CM97" s="131" t="s">
        <v>89</v>
      </c>
    </row>
    <row r="98" s="7" customFormat="1" ht="16.5" customHeight="1">
      <c r="A98" s="119" t="s">
        <v>83</v>
      </c>
      <c r="B98" s="120"/>
      <c r="C98" s="121"/>
      <c r="D98" s="122" t="s">
        <v>96</v>
      </c>
      <c r="E98" s="122"/>
      <c r="F98" s="122"/>
      <c r="G98" s="122"/>
      <c r="H98" s="122"/>
      <c r="I98" s="123"/>
      <c r="J98" s="122" t="s">
        <v>97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'VRN - Vedlejší rozpočtové...'!J30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86</v>
      </c>
      <c r="AR98" s="126"/>
      <c r="AS98" s="127">
        <v>0</v>
      </c>
      <c r="AT98" s="128">
        <f>ROUND(SUM(AV98:AW98),2)</f>
        <v>0</v>
      </c>
      <c r="AU98" s="129">
        <f>'VRN - Vedlejší rozpočtové...'!P118</f>
        <v>0</v>
      </c>
      <c r="AV98" s="128">
        <f>'VRN - Vedlejší rozpočtové...'!J33</f>
        <v>0</v>
      </c>
      <c r="AW98" s="128">
        <f>'VRN - Vedlejší rozpočtové...'!J34</f>
        <v>0</v>
      </c>
      <c r="AX98" s="128">
        <f>'VRN - Vedlejší rozpočtové...'!J35</f>
        <v>0</v>
      </c>
      <c r="AY98" s="128">
        <f>'VRN - Vedlejší rozpočtové...'!J36</f>
        <v>0</v>
      </c>
      <c r="AZ98" s="128">
        <f>'VRN - Vedlejší rozpočtové...'!F33</f>
        <v>0</v>
      </c>
      <c r="BA98" s="128">
        <f>'VRN - Vedlejší rozpočtové...'!F34</f>
        <v>0</v>
      </c>
      <c r="BB98" s="128">
        <f>'VRN - Vedlejší rozpočtové...'!F35</f>
        <v>0</v>
      </c>
      <c r="BC98" s="128">
        <f>'VRN - Vedlejší rozpočtové...'!F36</f>
        <v>0</v>
      </c>
      <c r="BD98" s="130">
        <f>'VRN - Vedlejší rozpočtové...'!F37</f>
        <v>0</v>
      </c>
      <c r="BE98" s="7"/>
      <c r="BT98" s="131" t="s">
        <v>87</v>
      </c>
      <c r="BV98" s="131" t="s">
        <v>81</v>
      </c>
      <c r="BW98" s="131" t="s">
        <v>98</v>
      </c>
      <c r="BX98" s="131" t="s">
        <v>5</v>
      </c>
      <c r="CL98" s="131" t="s">
        <v>1</v>
      </c>
      <c r="CM98" s="131" t="s">
        <v>89</v>
      </c>
    </row>
    <row r="99" s="7" customFormat="1" ht="16.5" customHeight="1">
      <c r="A99" s="119" t="s">
        <v>83</v>
      </c>
      <c r="B99" s="120"/>
      <c r="C99" s="121"/>
      <c r="D99" s="122" t="s">
        <v>99</v>
      </c>
      <c r="E99" s="122"/>
      <c r="F99" s="122"/>
      <c r="G99" s="122"/>
      <c r="H99" s="122"/>
      <c r="I99" s="123"/>
      <c r="J99" s="122" t="s">
        <v>100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'DIO - Dopravně inženýrské...'!J30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86</v>
      </c>
      <c r="AR99" s="126"/>
      <c r="AS99" s="132">
        <v>0</v>
      </c>
      <c r="AT99" s="133">
        <f>ROUND(SUM(AV99:AW99),2)</f>
        <v>0</v>
      </c>
      <c r="AU99" s="134">
        <f>'DIO - Dopravně inženýrské...'!P118</f>
        <v>0</v>
      </c>
      <c r="AV99" s="133">
        <f>'DIO - Dopravně inženýrské...'!J33</f>
        <v>0</v>
      </c>
      <c r="AW99" s="133">
        <f>'DIO - Dopravně inženýrské...'!J34</f>
        <v>0</v>
      </c>
      <c r="AX99" s="133">
        <f>'DIO - Dopravně inženýrské...'!J35</f>
        <v>0</v>
      </c>
      <c r="AY99" s="133">
        <f>'DIO - Dopravně inženýrské...'!J36</f>
        <v>0</v>
      </c>
      <c r="AZ99" s="133">
        <f>'DIO - Dopravně inženýrské...'!F33</f>
        <v>0</v>
      </c>
      <c r="BA99" s="133">
        <f>'DIO - Dopravně inženýrské...'!F34</f>
        <v>0</v>
      </c>
      <c r="BB99" s="133">
        <f>'DIO - Dopravně inženýrské...'!F35</f>
        <v>0</v>
      </c>
      <c r="BC99" s="133">
        <f>'DIO - Dopravně inženýrské...'!F36</f>
        <v>0</v>
      </c>
      <c r="BD99" s="135">
        <f>'DIO - Dopravně inženýrské...'!F37</f>
        <v>0</v>
      </c>
      <c r="BE99" s="7"/>
      <c r="BT99" s="131" t="s">
        <v>87</v>
      </c>
      <c r="BV99" s="131" t="s">
        <v>81</v>
      </c>
      <c r="BW99" s="131" t="s">
        <v>101</v>
      </c>
      <c r="BX99" s="131" t="s">
        <v>5</v>
      </c>
      <c r="CL99" s="131" t="s">
        <v>1</v>
      </c>
      <c r="CM99" s="131" t="s">
        <v>89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qtLXyKvhd69hOSUuRMY6q86V778W8G2uqHVV0uEtag3SPmQMhjurEo4Q0AmvYtrQPMr4AWWS39UlvB/JyRXLtQ==" hashValue="Etc69YqM9qBMlTddulKZRvUq40xlMpIBW+4hj8lI1dgZvXDHt63pB4wsAYRHpJ6vKHZnWpzDV4H2d2fKZoKlFQ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101 - Nástupiště'!C2" display="/"/>
    <hyperlink ref="A96" location="'SO 102 - Zpevněné plochy'!C2" display="/"/>
    <hyperlink ref="A97" location="'SO 401 - Úprava VO'!C2" display="/"/>
    <hyperlink ref="A98" location="'VRN - Vedlejší rozpočtové...'!C2" display="/"/>
    <hyperlink ref="A99" location="'DIO - Dopravně inženýrsk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- Rekonstrukce tram. nástupiště Fakultní nemocnice (oba směry)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22. 3. 2022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35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28</v>
      </c>
      <c r="J24" s="143" t="s">
        <v>36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ROUND((SUM(BE129:BE472)),  2)</f>
        <v>0</v>
      </c>
      <c r="G33" s="38"/>
      <c r="H33" s="38"/>
      <c r="I33" s="155">
        <v>0.20999999999999999</v>
      </c>
      <c r="J33" s="154">
        <f>ROUND(((SUM(BE129:BE472))*I33),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ROUND((SUM(BF129:BF472)),  2)</f>
        <v>0</v>
      </c>
      <c r="G34" s="38"/>
      <c r="H34" s="38"/>
      <c r="I34" s="155">
        <v>0.14999999999999999</v>
      </c>
      <c r="J34" s="154">
        <f>ROUND(((SUM(BF129:BF472))*I34),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ROUND((SUM(BG129:BG472)),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ROUND((SUM(BH129:BH472)),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ROUND((SUM(BI129:BI472)),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- Rekonstrukce tram. nástupiště Fakultní nemocnice (oba směry)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101 - Nástupiště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Ostrava</v>
      </c>
      <c r="G89" s="40"/>
      <c r="H89" s="40"/>
      <c r="I89" s="32" t="s">
        <v>22</v>
      </c>
      <c r="J89" s="79" t="str">
        <f>IF(J12="","",J12)</f>
        <v>22. 3. 2022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DOPRAVNÍ PODNIK OSTRAVA a.s.</v>
      </c>
      <c r="G91" s="40"/>
      <c r="H91" s="40"/>
      <c r="I91" s="32" t="s">
        <v>32</v>
      </c>
      <c r="J91" s="36" t="str">
        <f>E21</f>
        <v>Dopravní projektování, spol.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Dopravní projektování, spol.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111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112</v>
      </c>
      <c r="E99" s="188"/>
      <c r="F99" s="188"/>
      <c r="G99" s="188"/>
      <c r="H99" s="188"/>
      <c r="I99" s="188"/>
      <c r="J99" s="189">
        <f>J206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113</v>
      </c>
      <c r="E100" s="188"/>
      <c r="F100" s="188"/>
      <c r="G100" s="188"/>
      <c r="H100" s="188"/>
      <c r="I100" s="188"/>
      <c r="J100" s="189">
        <f>J216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114</v>
      </c>
      <c r="E101" s="188"/>
      <c r="F101" s="188"/>
      <c r="G101" s="188"/>
      <c r="H101" s="188"/>
      <c r="I101" s="188"/>
      <c r="J101" s="189">
        <f>J229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115</v>
      </c>
      <c r="E102" s="188"/>
      <c r="F102" s="188"/>
      <c r="G102" s="188"/>
      <c r="H102" s="188"/>
      <c r="I102" s="188"/>
      <c r="J102" s="189">
        <f>J352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116</v>
      </c>
      <c r="E103" s="182"/>
      <c r="F103" s="182"/>
      <c r="G103" s="182"/>
      <c r="H103" s="182"/>
      <c r="I103" s="182"/>
      <c r="J103" s="183">
        <f>J404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117</v>
      </c>
      <c r="E104" s="188"/>
      <c r="F104" s="188"/>
      <c r="G104" s="188"/>
      <c r="H104" s="188"/>
      <c r="I104" s="188"/>
      <c r="J104" s="189">
        <f>J405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118</v>
      </c>
      <c r="E105" s="188"/>
      <c r="F105" s="188"/>
      <c r="G105" s="188"/>
      <c r="H105" s="188"/>
      <c r="I105" s="188"/>
      <c r="J105" s="189">
        <f>J408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119</v>
      </c>
      <c r="E106" s="182"/>
      <c r="F106" s="182"/>
      <c r="G106" s="182"/>
      <c r="H106" s="182"/>
      <c r="I106" s="182"/>
      <c r="J106" s="183">
        <f>J411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120</v>
      </c>
      <c r="E107" s="188"/>
      <c r="F107" s="188"/>
      <c r="G107" s="188"/>
      <c r="H107" s="188"/>
      <c r="I107" s="188"/>
      <c r="J107" s="189">
        <f>J412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121</v>
      </c>
      <c r="E108" s="188"/>
      <c r="F108" s="188"/>
      <c r="G108" s="188"/>
      <c r="H108" s="188"/>
      <c r="I108" s="188"/>
      <c r="J108" s="189">
        <f>J441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9"/>
      <c r="C109" s="180"/>
      <c r="D109" s="181" t="s">
        <v>122</v>
      </c>
      <c r="E109" s="182"/>
      <c r="F109" s="182"/>
      <c r="G109" s="182"/>
      <c r="H109" s="182"/>
      <c r="I109" s="182"/>
      <c r="J109" s="183">
        <f>J468</f>
        <v>0</v>
      </c>
      <c r="K109" s="180"/>
      <c r="L109" s="18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123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6.25" customHeight="1">
      <c r="A119" s="38"/>
      <c r="B119" s="39"/>
      <c r="C119" s="40"/>
      <c r="D119" s="40"/>
      <c r="E119" s="174" t="str">
        <f>E7</f>
        <v>PD - Rekonstrukce tram. nástupiště Fakultní nemocnice (oba směry)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103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SO 101 - Nástupiště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>Ostrava</v>
      </c>
      <c r="G123" s="40"/>
      <c r="H123" s="40"/>
      <c r="I123" s="32" t="s">
        <v>22</v>
      </c>
      <c r="J123" s="79" t="str">
        <f>IF(J12="","",J12)</f>
        <v>22. 3. 2022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5.65" customHeight="1">
      <c r="A125" s="38"/>
      <c r="B125" s="39"/>
      <c r="C125" s="32" t="s">
        <v>24</v>
      </c>
      <c r="D125" s="40"/>
      <c r="E125" s="40"/>
      <c r="F125" s="27" t="str">
        <f>E15</f>
        <v>DOPRAVNÍ PODNIK OSTRAVA a.s.</v>
      </c>
      <c r="G125" s="40"/>
      <c r="H125" s="40"/>
      <c r="I125" s="32" t="s">
        <v>32</v>
      </c>
      <c r="J125" s="36" t="str">
        <f>E21</f>
        <v>Dopravní projektování, spol. s.r.o.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5.65" customHeight="1">
      <c r="A126" s="38"/>
      <c r="B126" s="39"/>
      <c r="C126" s="32" t="s">
        <v>30</v>
      </c>
      <c r="D126" s="40"/>
      <c r="E126" s="40"/>
      <c r="F126" s="27" t="str">
        <f>IF(E18="","",E18)</f>
        <v>Vyplň údaj</v>
      </c>
      <c r="G126" s="40"/>
      <c r="H126" s="40"/>
      <c r="I126" s="32" t="s">
        <v>34</v>
      </c>
      <c r="J126" s="36" t="str">
        <f>E24</f>
        <v>Dopravní projektování, spol. s.r.o.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1"/>
      <c r="B128" s="192"/>
      <c r="C128" s="193" t="s">
        <v>124</v>
      </c>
      <c r="D128" s="194" t="s">
        <v>64</v>
      </c>
      <c r="E128" s="194" t="s">
        <v>60</v>
      </c>
      <c r="F128" s="194" t="s">
        <v>61</v>
      </c>
      <c r="G128" s="194" t="s">
        <v>125</v>
      </c>
      <c r="H128" s="194" t="s">
        <v>126</v>
      </c>
      <c r="I128" s="194" t="s">
        <v>127</v>
      </c>
      <c r="J128" s="194" t="s">
        <v>107</v>
      </c>
      <c r="K128" s="195" t="s">
        <v>128</v>
      </c>
      <c r="L128" s="196"/>
      <c r="M128" s="100" t="s">
        <v>1</v>
      </c>
      <c r="N128" s="101" t="s">
        <v>43</v>
      </c>
      <c r="O128" s="101" t="s">
        <v>129</v>
      </c>
      <c r="P128" s="101" t="s">
        <v>130</v>
      </c>
      <c r="Q128" s="101" t="s">
        <v>131</v>
      </c>
      <c r="R128" s="101" t="s">
        <v>132</v>
      </c>
      <c r="S128" s="101" t="s">
        <v>133</v>
      </c>
      <c r="T128" s="102" t="s">
        <v>134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8"/>
      <c r="B129" s="39"/>
      <c r="C129" s="107" t="s">
        <v>135</v>
      </c>
      <c r="D129" s="40"/>
      <c r="E129" s="40"/>
      <c r="F129" s="40"/>
      <c r="G129" s="40"/>
      <c r="H129" s="40"/>
      <c r="I129" s="40"/>
      <c r="J129" s="197">
        <f>BK129</f>
        <v>0</v>
      </c>
      <c r="K129" s="40"/>
      <c r="L129" s="44"/>
      <c r="M129" s="103"/>
      <c r="N129" s="198"/>
      <c r="O129" s="104"/>
      <c r="P129" s="199">
        <f>P130+P404+P411+P468</f>
        <v>0</v>
      </c>
      <c r="Q129" s="104"/>
      <c r="R129" s="199">
        <f>R130+R404+R411+R468</f>
        <v>267.35530566</v>
      </c>
      <c r="S129" s="104"/>
      <c r="T129" s="200">
        <f>T130+T404+T411+T468</f>
        <v>448.18950000000001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78</v>
      </c>
      <c r="AU129" s="17" t="s">
        <v>109</v>
      </c>
      <c r="BK129" s="201">
        <f>BK130+BK404+BK411+BK468</f>
        <v>0</v>
      </c>
    </row>
    <row r="130" s="12" customFormat="1" ht="25.92" customHeight="1">
      <c r="A130" s="12"/>
      <c r="B130" s="202"/>
      <c r="C130" s="203"/>
      <c r="D130" s="204" t="s">
        <v>78</v>
      </c>
      <c r="E130" s="205" t="s">
        <v>136</v>
      </c>
      <c r="F130" s="205" t="s">
        <v>137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P131+P206+P216+P229+P352</f>
        <v>0</v>
      </c>
      <c r="Q130" s="210"/>
      <c r="R130" s="211">
        <f>R131+R206+R216+R229+R352</f>
        <v>266.33961565999999</v>
      </c>
      <c r="S130" s="210"/>
      <c r="T130" s="212">
        <f>T131+T206+T216+T229+T352</f>
        <v>448.18950000000001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87</v>
      </c>
      <c r="AT130" s="214" t="s">
        <v>78</v>
      </c>
      <c r="AU130" s="214" t="s">
        <v>79</v>
      </c>
      <c r="AY130" s="213" t="s">
        <v>138</v>
      </c>
      <c r="BK130" s="215">
        <f>BK131+BK206+BK216+BK229+BK352</f>
        <v>0</v>
      </c>
    </row>
    <row r="131" s="12" customFormat="1" ht="22.8" customHeight="1">
      <c r="A131" s="12"/>
      <c r="B131" s="202"/>
      <c r="C131" s="203"/>
      <c r="D131" s="204" t="s">
        <v>78</v>
      </c>
      <c r="E131" s="216" t="s">
        <v>87</v>
      </c>
      <c r="F131" s="216" t="s">
        <v>139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SUM(P132:P205)</f>
        <v>0</v>
      </c>
      <c r="Q131" s="210"/>
      <c r="R131" s="211">
        <f>SUM(R132:R205)</f>
        <v>0.072550000000000003</v>
      </c>
      <c r="S131" s="210"/>
      <c r="T131" s="212">
        <f>SUM(T132:T205)</f>
        <v>394.0335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87</v>
      </c>
      <c r="AT131" s="214" t="s">
        <v>78</v>
      </c>
      <c r="AU131" s="214" t="s">
        <v>87</v>
      </c>
      <c r="AY131" s="213" t="s">
        <v>138</v>
      </c>
      <c r="BK131" s="215">
        <f>SUM(BK132:BK205)</f>
        <v>0</v>
      </c>
    </row>
    <row r="132" s="2" customFormat="1" ht="24.15" customHeight="1">
      <c r="A132" s="38"/>
      <c r="B132" s="39"/>
      <c r="C132" s="218" t="s">
        <v>87</v>
      </c>
      <c r="D132" s="218" t="s">
        <v>140</v>
      </c>
      <c r="E132" s="219" t="s">
        <v>141</v>
      </c>
      <c r="F132" s="220" t="s">
        <v>142</v>
      </c>
      <c r="G132" s="221" t="s">
        <v>143</v>
      </c>
      <c r="H132" s="222">
        <v>39.200000000000003</v>
      </c>
      <c r="I132" s="223"/>
      <c r="J132" s="224">
        <f>ROUND(I132*H132,2)</f>
        <v>0</v>
      </c>
      <c r="K132" s="220" t="s">
        <v>144</v>
      </c>
      <c r="L132" s="44"/>
      <c r="M132" s="225" t="s">
        <v>1</v>
      </c>
      <c r="N132" s="226" t="s">
        <v>44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0.255</v>
      </c>
      <c r="T132" s="228">
        <f>S132*H132</f>
        <v>9.9960000000000004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145</v>
      </c>
      <c r="AT132" s="229" t="s">
        <v>140</v>
      </c>
      <c r="AU132" s="229" t="s">
        <v>89</v>
      </c>
      <c r="AY132" s="17" t="s">
        <v>138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87</v>
      </c>
      <c r="BK132" s="230">
        <f>ROUND(I132*H132,2)</f>
        <v>0</v>
      </c>
      <c r="BL132" s="17" t="s">
        <v>145</v>
      </c>
      <c r="BM132" s="229" t="s">
        <v>146</v>
      </c>
    </row>
    <row r="133" s="2" customFormat="1">
      <c r="A133" s="38"/>
      <c r="B133" s="39"/>
      <c r="C133" s="40"/>
      <c r="D133" s="231" t="s">
        <v>147</v>
      </c>
      <c r="E133" s="40"/>
      <c r="F133" s="232" t="s">
        <v>148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147</v>
      </c>
      <c r="AU133" s="17" t="s">
        <v>89</v>
      </c>
    </row>
    <row r="134" s="13" customFormat="1">
      <c r="A134" s="13"/>
      <c r="B134" s="236"/>
      <c r="C134" s="237"/>
      <c r="D134" s="231" t="s">
        <v>149</v>
      </c>
      <c r="E134" s="238" t="s">
        <v>1</v>
      </c>
      <c r="F134" s="239" t="s">
        <v>150</v>
      </c>
      <c r="G134" s="237"/>
      <c r="H134" s="240">
        <v>36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149</v>
      </c>
      <c r="AU134" s="246" t="s">
        <v>89</v>
      </c>
      <c r="AV134" s="13" t="s">
        <v>89</v>
      </c>
      <c r="AW134" s="13" t="s">
        <v>37</v>
      </c>
      <c r="AX134" s="13" t="s">
        <v>79</v>
      </c>
      <c r="AY134" s="246" t="s">
        <v>138</v>
      </c>
    </row>
    <row r="135" s="13" customFormat="1">
      <c r="A135" s="13"/>
      <c r="B135" s="236"/>
      <c r="C135" s="237"/>
      <c r="D135" s="231" t="s">
        <v>149</v>
      </c>
      <c r="E135" s="238" t="s">
        <v>1</v>
      </c>
      <c r="F135" s="239" t="s">
        <v>151</v>
      </c>
      <c r="G135" s="237"/>
      <c r="H135" s="240">
        <v>3.2000000000000002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149</v>
      </c>
      <c r="AU135" s="246" t="s">
        <v>89</v>
      </c>
      <c r="AV135" s="13" t="s">
        <v>89</v>
      </c>
      <c r="AW135" s="13" t="s">
        <v>37</v>
      </c>
      <c r="AX135" s="13" t="s">
        <v>79</v>
      </c>
      <c r="AY135" s="246" t="s">
        <v>138</v>
      </c>
    </row>
    <row r="136" s="14" customFormat="1">
      <c r="A136" s="14"/>
      <c r="B136" s="247"/>
      <c r="C136" s="248"/>
      <c r="D136" s="231" t="s">
        <v>149</v>
      </c>
      <c r="E136" s="249" t="s">
        <v>1</v>
      </c>
      <c r="F136" s="250" t="s">
        <v>152</v>
      </c>
      <c r="G136" s="248"/>
      <c r="H136" s="251">
        <v>39.200000000000003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149</v>
      </c>
      <c r="AU136" s="257" t="s">
        <v>89</v>
      </c>
      <c r="AV136" s="14" t="s">
        <v>145</v>
      </c>
      <c r="AW136" s="14" t="s">
        <v>37</v>
      </c>
      <c r="AX136" s="14" t="s">
        <v>87</v>
      </c>
      <c r="AY136" s="257" t="s">
        <v>138</v>
      </c>
    </row>
    <row r="137" s="2" customFormat="1" ht="24.15" customHeight="1">
      <c r="A137" s="38"/>
      <c r="B137" s="39"/>
      <c r="C137" s="218" t="s">
        <v>89</v>
      </c>
      <c r="D137" s="218" t="s">
        <v>140</v>
      </c>
      <c r="E137" s="219" t="s">
        <v>153</v>
      </c>
      <c r="F137" s="220" t="s">
        <v>154</v>
      </c>
      <c r="G137" s="221" t="s">
        <v>143</v>
      </c>
      <c r="H137" s="222">
        <v>426</v>
      </c>
      <c r="I137" s="223"/>
      <c r="J137" s="224">
        <f>ROUND(I137*H137,2)</f>
        <v>0</v>
      </c>
      <c r="K137" s="220" t="s">
        <v>144</v>
      </c>
      <c r="L137" s="44"/>
      <c r="M137" s="225" t="s">
        <v>1</v>
      </c>
      <c r="N137" s="226" t="s">
        <v>44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0.44</v>
      </c>
      <c r="T137" s="228">
        <f>S137*H137</f>
        <v>187.44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145</v>
      </c>
      <c r="AT137" s="229" t="s">
        <v>140</v>
      </c>
      <c r="AU137" s="229" t="s">
        <v>89</v>
      </c>
      <c r="AY137" s="17" t="s">
        <v>138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87</v>
      </c>
      <c r="BK137" s="230">
        <f>ROUND(I137*H137,2)</f>
        <v>0</v>
      </c>
      <c r="BL137" s="17" t="s">
        <v>145</v>
      </c>
      <c r="BM137" s="229" t="s">
        <v>155</v>
      </c>
    </row>
    <row r="138" s="2" customFormat="1">
      <c r="A138" s="38"/>
      <c r="B138" s="39"/>
      <c r="C138" s="40"/>
      <c r="D138" s="231" t="s">
        <v>147</v>
      </c>
      <c r="E138" s="40"/>
      <c r="F138" s="232" t="s">
        <v>156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147</v>
      </c>
      <c r="AU138" s="17" t="s">
        <v>89</v>
      </c>
    </row>
    <row r="139" s="13" customFormat="1">
      <c r="A139" s="13"/>
      <c r="B139" s="236"/>
      <c r="C139" s="237"/>
      <c r="D139" s="231" t="s">
        <v>149</v>
      </c>
      <c r="E139" s="238" t="s">
        <v>1</v>
      </c>
      <c r="F139" s="239" t="s">
        <v>157</v>
      </c>
      <c r="G139" s="237"/>
      <c r="H139" s="240">
        <v>258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149</v>
      </c>
      <c r="AU139" s="246" t="s">
        <v>89</v>
      </c>
      <c r="AV139" s="13" t="s">
        <v>89</v>
      </c>
      <c r="AW139" s="13" t="s">
        <v>37</v>
      </c>
      <c r="AX139" s="13" t="s">
        <v>79</v>
      </c>
      <c r="AY139" s="246" t="s">
        <v>138</v>
      </c>
    </row>
    <row r="140" s="13" customFormat="1">
      <c r="A140" s="13"/>
      <c r="B140" s="236"/>
      <c r="C140" s="237"/>
      <c r="D140" s="231" t="s">
        <v>149</v>
      </c>
      <c r="E140" s="238" t="s">
        <v>1</v>
      </c>
      <c r="F140" s="239" t="s">
        <v>158</v>
      </c>
      <c r="G140" s="237"/>
      <c r="H140" s="240">
        <v>168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149</v>
      </c>
      <c r="AU140" s="246" t="s">
        <v>89</v>
      </c>
      <c r="AV140" s="13" t="s">
        <v>89</v>
      </c>
      <c r="AW140" s="13" t="s">
        <v>37</v>
      </c>
      <c r="AX140" s="13" t="s">
        <v>79</v>
      </c>
      <c r="AY140" s="246" t="s">
        <v>138</v>
      </c>
    </row>
    <row r="141" s="14" customFormat="1">
      <c r="A141" s="14"/>
      <c r="B141" s="247"/>
      <c r="C141" s="248"/>
      <c r="D141" s="231" t="s">
        <v>149</v>
      </c>
      <c r="E141" s="249" t="s">
        <v>1</v>
      </c>
      <c r="F141" s="250" t="s">
        <v>152</v>
      </c>
      <c r="G141" s="248"/>
      <c r="H141" s="251">
        <v>426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7" t="s">
        <v>149</v>
      </c>
      <c r="AU141" s="257" t="s">
        <v>89</v>
      </c>
      <c r="AV141" s="14" t="s">
        <v>145</v>
      </c>
      <c r="AW141" s="14" t="s">
        <v>37</v>
      </c>
      <c r="AX141" s="14" t="s">
        <v>87</v>
      </c>
      <c r="AY141" s="257" t="s">
        <v>138</v>
      </c>
    </row>
    <row r="142" s="2" customFormat="1" ht="24.15" customHeight="1">
      <c r="A142" s="38"/>
      <c r="B142" s="39"/>
      <c r="C142" s="218" t="s">
        <v>159</v>
      </c>
      <c r="D142" s="218" t="s">
        <v>140</v>
      </c>
      <c r="E142" s="219" t="s">
        <v>160</v>
      </c>
      <c r="F142" s="220" t="s">
        <v>161</v>
      </c>
      <c r="G142" s="221" t="s">
        <v>143</v>
      </c>
      <c r="H142" s="222">
        <v>43.399999999999999</v>
      </c>
      <c r="I142" s="223"/>
      <c r="J142" s="224">
        <f>ROUND(I142*H142,2)</f>
        <v>0</v>
      </c>
      <c r="K142" s="220" t="s">
        <v>144</v>
      </c>
      <c r="L142" s="44"/>
      <c r="M142" s="225" t="s">
        <v>1</v>
      </c>
      <c r="N142" s="226" t="s">
        <v>44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0.45000000000000001</v>
      </c>
      <c r="T142" s="228">
        <f>S142*H142</f>
        <v>19.530000000000001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145</v>
      </c>
      <c r="AT142" s="229" t="s">
        <v>140</v>
      </c>
      <c r="AU142" s="229" t="s">
        <v>89</v>
      </c>
      <c r="AY142" s="17" t="s">
        <v>138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87</v>
      </c>
      <c r="BK142" s="230">
        <f>ROUND(I142*H142,2)</f>
        <v>0</v>
      </c>
      <c r="BL142" s="17" t="s">
        <v>145</v>
      </c>
      <c r="BM142" s="229" t="s">
        <v>162</v>
      </c>
    </row>
    <row r="143" s="2" customFormat="1">
      <c r="A143" s="38"/>
      <c r="B143" s="39"/>
      <c r="C143" s="40"/>
      <c r="D143" s="231" t="s">
        <v>147</v>
      </c>
      <c r="E143" s="40"/>
      <c r="F143" s="232" t="s">
        <v>163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147</v>
      </c>
      <c r="AU143" s="17" t="s">
        <v>89</v>
      </c>
    </row>
    <row r="144" s="13" customFormat="1">
      <c r="A144" s="13"/>
      <c r="B144" s="236"/>
      <c r="C144" s="237"/>
      <c r="D144" s="231" t="s">
        <v>149</v>
      </c>
      <c r="E144" s="238" t="s">
        <v>1</v>
      </c>
      <c r="F144" s="239" t="s">
        <v>164</v>
      </c>
      <c r="G144" s="237"/>
      <c r="H144" s="240">
        <v>43.399999999999999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149</v>
      </c>
      <c r="AU144" s="246" t="s">
        <v>89</v>
      </c>
      <c r="AV144" s="13" t="s">
        <v>89</v>
      </c>
      <c r="AW144" s="13" t="s">
        <v>37</v>
      </c>
      <c r="AX144" s="13" t="s">
        <v>79</v>
      </c>
      <c r="AY144" s="246" t="s">
        <v>138</v>
      </c>
    </row>
    <row r="145" s="14" customFormat="1">
      <c r="A145" s="14"/>
      <c r="B145" s="247"/>
      <c r="C145" s="248"/>
      <c r="D145" s="231" t="s">
        <v>149</v>
      </c>
      <c r="E145" s="249" t="s">
        <v>1</v>
      </c>
      <c r="F145" s="250" t="s">
        <v>152</v>
      </c>
      <c r="G145" s="248"/>
      <c r="H145" s="251">
        <v>43.399999999999999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149</v>
      </c>
      <c r="AU145" s="257" t="s">
        <v>89</v>
      </c>
      <c r="AV145" s="14" t="s">
        <v>145</v>
      </c>
      <c r="AW145" s="14" t="s">
        <v>37</v>
      </c>
      <c r="AX145" s="14" t="s">
        <v>87</v>
      </c>
      <c r="AY145" s="257" t="s">
        <v>138</v>
      </c>
    </row>
    <row r="146" s="2" customFormat="1" ht="24.15" customHeight="1">
      <c r="A146" s="38"/>
      <c r="B146" s="39"/>
      <c r="C146" s="218" t="s">
        <v>145</v>
      </c>
      <c r="D146" s="218" t="s">
        <v>140</v>
      </c>
      <c r="E146" s="219" t="s">
        <v>165</v>
      </c>
      <c r="F146" s="220" t="s">
        <v>166</v>
      </c>
      <c r="G146" s="221" t="s">
        <v>143</v>
      </c>
      <c r="H146" s="222">
        <v>105</v>
      </c>
      <c r="I146" s="223"/>
      <c r="J146" s="224">
        <f>ROUND(I146*H146,2)</f>
        <v>0</v>
      </c>
      <c r="K146" s="220" t="s">
        <v>144</v>
      </c>
      <c r="L146" s="44"/>
      <c r="M146" s="225" t="s">
        <v>1</v>
      </c>
      <c r="N146" s="226" t="s">
        <v>44</v>
      </c>
      <c r="O146" s="91"/>
      <c r="P146" s="227">
        <f>O146*H146</f>
        <v>0</v>
      </c>
      <c r="Q146" s="227">
        <v>3.0000000000000001E-05</v>
      </c>
      <c r="R146" s="227">
        <f>Q146*H146</f>
        <v>0.00315</v>
      </c>
      <c r="S146" s="227">
        <v>0.091999999999999998</v>
      </c>
      <c r="T146" s="228">
        <f>S146*H146</f>
        <v>9.6600000000000001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145</v>
      </c>
      <c r="AT146" s="229" t="s">
        <v>140</v>
      </c>
      <c r="AU146" s="229" t="s">
        <v>89</v>
      </c>
      <c r="AY146" s="17" t="s">
        <v>138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87</v>
      </c>
      <c r="BK146" s="230">
        <f>ROUND(I146*H146,2)</f>
        <v>0</v>
      </c>
      <c r="BL146" s="17" t="s">
        <v>145</v>
      </c>
      <c r="BM146" s="229" t="s">
        <v>167</v>
      </c>
    </row>
    <row r="147" s="2" customFormat="1">
      <c r="A147" s="38"/>
      <c r="B147" s="39"/>
      <c r="C147" s="40"/>
      <c r="D147" s="231" t="s">
        <v>147</v>
      </c>
      <c r="E147" s="40"/>
      <c r="F147" s="232" t="s">
        <v>168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147</v>
      </c>
      <c r="AU147" s="17" t="s">
        <v>89</v>
      </c>
    </row>
    <row r="148" s="13" customFormat="1">
      <c r="A148" s="13"/>
      <c r="B148" s="236"/>
      <c r="C148" s="237"/>
      <c r="D148" s="231" t="s">
        <v>149</v>
      </c>
      <c r="E148" s="238" t="s">
        <v>1</v>
      </c>
      <c r="F148" s="239" t="s">
        <v>169</v>
      </c>
      <c r="G148" s="237"/>
      <c r="H148" s="240">
        <v>105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149</v>
      </c>
      <c r="AU148" s="246" t="s">
        <v>89</v>
      </c>
      <c r="AV148" s="13" t="s">
        <v>89</v>
      </c>
      <c r="AW148" s="13" t="s">
        <v>37</v>
      </c>
      <c r="AX148" s="13" t="s">
        <v>79</v>
      </c>
      <c r="AY148" s="246" t="s">
        <v>138</v>
      </c>
    </row>
    <row r="149" s="14" customFormat="1">
      <c r="A149" s="14"/>
      <c r="B149" s="247"/>
      <c r="C149" s="248"/>
      <c r="D149" s="231" t="s">
        <v>149</v>
      </c>
      <c r="E149" s="249" t="s">
        <v>1</v>
      </c>
      <c r="F149" s="250" t="s">
        <v>152</v>
      </c>
      <c r="G149" s="248"/>
      <c r="H149" s="251">
        <v>105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149</v>
      </c>
      <c r="AU149" s="257" t="s">
        <v>89</v>
      </c>
      <c r="AV149" s="14" t="s">
        <v>145</v>
      </c>
      <c r="AW149" s="14" t="s">
        <v>37</v>
      </c>
      <c r="AX149" s="14" t="s">
        <v>87</v>
      </c>
      <c r="AY149" s="257" t="s">
        <v>138</v>
      </c>
    </row>
    <row r="150" s="2" customFormat="1" ht="24.15" customHeight="1">
      <c r="A150" s="38"/>
      <c r="B150" s="39"/>
      <c r="C150" s="218" t="s">
        <v>170</v>
      </c>
      <c r="D150" s="218" t="s">
        <v>140</v>
      </c>
      <c r="E150" s="219" t="s">
        <v>171</v>
      </c>
      <c r="F150" s="220" t="s">
        <v>172</v>
      </c>
      <c r="G150" s="221" t="s">
        <v>143</v>
      </c>
      <c r="H150" s="222">
        <v>370</v>
      </c>
      <c r="I150" s="223"/>
      <c r="J150" s="224">
        <f>ROUND(I150*H150,2)</f>
        <v>0</v>
      </c>
      <c r="K150" s="220" t="s">
        <v>144</v>
      </c>
      <c r="L150" s="44"/>
      <c r="M150" s="225" t="s">
        <v>1</v>
      </c>
      <c r="N150" s="226" t="s">
        <v>44</v>
      </c>
      <c r="O150" s="91"/>
      <c r="P150" s="227">
        <f>O150*H150</f>
        <v>0</v>
      </c>
      <c r="Q150" s="227">
        <v>8.0000000000000007E-05</v>
      </c>
      <c r="R150" s="227">
        <f>Q150*H150</f>
        <v>0.029600000000000001</v>
      </c>
      <c r="S150" s="227">
        <v>0.23000000000000001</v>
      </c>
      <c r="T150" s="228">
        <f>S150*H150</f>
        <v>85.100000000000009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145</v>
      </c>
      <c r="AT150" s="229" t="s">
        <v>140</v>
      </c>
      <c r="AU150" s="229" t="s">
        <v>89</v>
      </c>
      <c r="AY150" s="17" t="s">
        <v>138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87</v>
      </c>
      <c r="BK150" s="230">
        <f>ROUND(I150*H150,2)</f>
        <v>0</v>
      </c>
      <c r="BL150" s="17" t="s">
        <v>145</v>
      </c>
      <c r="BM150" s="229" t="s">
        <v>173</v>
      </c>
    </row>
    <row r="151" s="2" customFormat="1">
      <c r="A151" s="38"/>
      <c r="B151" s="39"/>
      <c r="C151" s="40"/>
      <c r="D151" s="231" t="s">
        <v>147</v>
      </c>
      <c r="E151" s="40"/>
      <c r="F151" s="232" t="s">
        <v>174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147</v>
      </c>
      <c r="AU151" s="17" t="s">
        <v>89</v>
      </c>
    </row>
    <row r="152" s="13" customFormat="1">
      <c r="A152" s="13"/>
      <c r="B152" s="236"/>
      <c r="C152" s="237"/>
      <c r="D152" s="231" t="s">
        <v>149</v>
      </c>
      <c r="E152" s="238" t="s">
        <v>1</v>
      </c>
      <c r="F152" s="239" t="s">
        <v>175</v>
      </c>
      <c r="G152" s="237"/>
      <c r="H152" s="240">
        <v>370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149</v>
      </c>
      <c r="AU152" s="246" t="s">
        <v>89</v>
      </c>
      <c r="AV152" s="13" t="s">
        <v>89</v>
      </c>
      <c r="AW152" s="13" t="s">
        <v>37</v>
      </c>
      <c r="AX152" s="13" t="s">
        <v>79</v>
      </c>
      <c r="AY152" s="246" t="s">
        <v>138</v>
      </c>
    </row>
    <row r="153" s="14" customFormat="1">
      <c r="A153" s="14"/>
      <c r="B153" s="247"/>
      <c r="C153" s="248"/>
      <c r="D153" s="231" t="s">
        <v>149</v>
      </c>
      <c r="E153" s="249" t="s">
        <v>1</v>
      </c>
      <c r="F153" s="250" t="s">
        <v>152</v>
      </c>
      <c r="G153" s="248"/>
      <c r="H153" s="251">
        <v>370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149</v>
      </c>
      <c r="AU153" s="257" t="s">
        <v>89</v>
      </c>
      <c r="AV153" s="14" t="s">
        <v>145</v>
      </c>
      <c r="AW153" s="14" t="s">
        <v>37</v>
      </c>
      <c r="AX153" s="14" t="s">
        <v>87</v>
      </c>
      <c r="AY153" s="257" t="s">
        <v>138</v>
      </c>
    </row>
    <row r="154" s="2" customFormat="1" ht="16.5" customHeight="1">
      <c r="A154" s="38"/>
      <c r="B154" s="39"/>
      <c r="C154" s="218" t="s">
        <v>176</v>
      </c>
      <c r="D154" s="218" t="s">
        <v>140</v>
      </c>
      <c r="E154" s="219" t="s">
        <v>177</v>
      </c>
      <c r="F154" s="220" t="s">
        <v>178</v>
      </c>
      <c r="G154" s="221" t="s">
        <v>179</v>
      </c>
      <c r="H154" s="222">
        <v>127</v>
      </c>
      <c r="I154" s="223"/>
      <c r="J154" s="224">
        <f>ROUND(I154*H154,2)</f>
        <v>0</v>
      </c>
      <c r="K154" s="220" t="s">
        <v>144</v>
      </c>
      <c r="L154" s="44"/>
      <c r="M154" s="225" t="s">
        <v>1</v>
      </c>
      <c r="N154" s="226" t="s">
        <v>44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0.28999999999999998</v>
      </c>
      <c r="T154" s="228">
        <f>S154*H154</f>
        <v>36.829999999999998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145</v>
      </c>
      <c r="AT154" s="229" t="s">
        <v>140</v>
      </c>
      <c r="AU154" s="229" t="s">
        <v>89</v>
      </c>
      <c r="AY154" s="17" t="s">
        <v>138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87</v>
      </c>
      <c r="BK154" s="230">
        <f>ROUND(I154*H154,2)</f>
        <v>0</v>
      </c>
      <c r="BL154" s="17" t="s">
        <v>145</v>
      </c>
      <c r="BM154" s="229" t="s">
        <v>180</v>
      </c>
    </row>
    <row r="155" s="2" customFormat="1">
      <c r="A155" s="38"/>
      <c r="B155" s="39"/>
      <c r="C155" s="40"/>
      <c r="D155" s="231" t="s">
        <v>147</v>
      </c>
      <c r="E155" s="40"/>
      <c r="F155" s="232" t="s">
        <v>181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147</v>
      </c>
      <c r="AU155" s="17" t="s">
        <v>89</v>
      </c>
    </row>
    <row r="156" s="13" customFormat="1">
      <c r="A156" s="13"/>
      <c r="B156" s="236"/>
      <c r="C156" s="237"/>
      <c r="D156" s="231" t="s">
        <v>149</v>
      </c>
      <c r="E156" s="238" t="s">
        <v>1</v>
      </c>
      <c r="F156" s="239" t="s">
        <v>182</v>
      </c>
      <c r="G156" s="237"/>
      <c r="H156" s="240">
        <v>127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149</v>
      </c>
      <c r="AU156" s="246" t="s">
        <v>89</v>
      </c>
      <c r="AV156" s="13" t="s">
        <v>89</v>
      </c>
      <c r="AW156" s="13" t="s">
        <v>37</v>
      </c>
      <c r="AX156" s="13" t="s">
        <v>79</v>
      </c>
      <c r="AY156" s="246" t="s">
        <v>138</v>
      </c>
    </row>
    <row r="157" s="14" customFormat="1">
      <c r="A157" s="14"/>
      <c r="B157" s="247"/>
      <c r="C157" s="248"/>
      <c r="D157" s="231" t="s">
        <v>149</v>
      </c>
      <c r="E157" s="249" t="s">
        <v>1</v>
      </c>
      <c r="F157" s="250" t="s">
        <v>152</v>
      </c>
      <c r="G157" s="248"/>
      <c r="H157" s="251">
        <v>127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149</v>
      </c>
      <c r="AU157" s="257" t="s">
        <v>89</v>
      </c>
      <c r="AV157" s="14" t="s">
        <v>145</v>
      </c>
      <c r="AW157" s="14" t="s">
        <v>37</v>
      </c>
      <c r="AX157" s="14" t="s">
        <v>87</v>
      </c>
      <c r="AY157" s="257" t="s">
        <v>138</v>
      </c>
    </row>
    <row r="158" s="2" customFormat="1" ht="16.5" customHeight="1">
      <c r="A158" s="38"/>
      <c r="B158" s="39"/>
      <c r="C158" s="218" t="s">
        <v>183</v>
      </c>
      <c r="D158" s="218" t="s">
        <v>140</v>
      </c>
      <c r="E158" s="219" t="s">
        <v>184</v>
      </c>
      <c r="F158" s="220" t="s">
        <v>185</v>
      </c>
      <c r="G158" s="221" t="s">
        <v>179</v>
      </c>
      <c r="H158" s="222">
        <v>140.5</v>
      </c>
      <c r="I158" s="223"/>
      <c r="J158" s="224">
        <f>ROUND(I158*H158,2)</f>
        <v>0</v>
      </c>
      <c r="K158" s="220" t="s">
        <v>144</v>
      </c>
      <c r="L158" s="44"/>
      <c r="M158" s="225" t="s">
        <v>1</v>
      </c>
      <c r="N158" s="226" t="s">
        <v>44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0.20499999999999999</v>
      </c>
      <c r="T158" s="228">
        <f>S158*H158</f>
        <v>28.802499999999998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145</v>
      </c>
      <c r="AT158" s="229" t="s">
        <v>140</v>
      </c>
      <c r="AU158" s="229" t="s">
        <v>89</v>
      </c>
      <c r="AY158" s="17" t="s">
        <v>138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87</v>
      </c>
      <c r="BK158" s="230">
        <f>ROUND(I158*H158,2)</f>
        <v>0</v>
      </c>
      <c r="BL158" s="17" t="s">
        <v>145</v>
      </c>
      <c r="BM158" s="229" t="s">
        <v>186</v>
      </c>
    </row>
    <row r="159" s="2" customFormat="1">
      <c r="A159" s="38"/>
      <c r="B159" s="39"/>
      <c r="C159" s="40"/>
      <c r="D159" s="231" t="s">
        <v>147</v>
      </c>
      <c r="E159" s="40"/>
      <c r="F159" s="232" t="s">
        <v>187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147</v>
      </c>
      <c r="AU159" s="17" t="s">
        <v>89</v>
      </c>
    </row>
    <row r="160" s="13" customFormat="1">
      <c r="A160" s="13"/>
      <c r="B160" s="236"/>
      <c r="C160" s="237"/>
      <c r="D160" s="231" t="s">
        <v>149</v>
      </c>
      <c r="E160" s="238" t="s">
        <v>1</v>
      </c>
      <c r="F160" s="239" t="s">
        <v>188</v>
      </c>
      <c r="G160" s="237"/>
      <c r="H160" s="240">
        <v>140.5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149</v>
      </c>
      <c r="AU160" s="246" t="s">
        <v>89</v>
      </c>
      <c r="AV160" s="13" t="s">
        <v>89</v>
      </c>
      <c r="AW160" s="13" t="s">
        <v>37</v>
      </c>
      <c r="AX160" s="13" t="s">
        <v>79</v>
      </c>
      <c r="AY160" s="246" t="s">
        <v>138</v>
      </c>
    </row>
    <row r="161" s="14" customFormat="1">
      <c r="A161" s="14"/>
      <c r="B161" s="247"/>
      <c r="C161" s="248"/>
      <c r="D161" s="231" t="s">
        <v>149</v>
      </c>
      <c r="E161" s="249" t="s">
        <v>1</v>
      </c>
      <c r="F161" s="250" t="s">
        <v>152</v>
      </c>
      <c r="G161" s="248"/>
      <c r="H161" s="251">
        <v>140.5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149</v>
      </c>
      <c r="AU161" s="257" t="s">
        <v>89</v>
      </c>
      <c r="AV161" s="14" t="s">
        <v>145</v>
      </c>
      <c r="AW161" s="14" t="s">
        <v>37</v>
      </c>
      <c r="AX161" s="14" t="s">
        <v>87</v>
      </c>
      <c r="AY161" s="257" t="s">
        <v>138</v>
      </c>
    </row>
    <row r="162" s="2" customFormat="1" ht="16.5" customHeight="1">
      <c r="A162" s="38"/>
      <c r="B162" s="39"/>
      <c r="C162" s="218" t="s">
        <v>189</v>
      </c>
      <c r="D162" s="218" t="s">
        <v>140</v>
      </c>
      <c r="E162" s="219" t="s">
        <v>190</v>
      </c>
      <c r="F162" s="220" t="s">
        <v>191</v>
      </c>
      <c r="G162" s="221" t="s">
        <v>179</v>
      </c>
      <c r="H162" s="222">
        <v>145</v>
      </c>
      <c r="I162" s="223"/>
      <c r="J162" s="224">
        <f>ROUND(I162*H162,2)</f>
        <v>0</v>
      </c>
      <c r="K162" s="220" t="s">
        <v>144</v>
      </c>
      <c r="L162" s="44"/>
      <c r="M162" s="225" t="s">
        <v>1</v>
      </c>
      <c r="N162" s="226" t="s">
        <v>44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0.11500000000000001</v>
      </c>
      <c r="T162" s="228">
        <f>S162*H162</f>
        <v>16.675000000000001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145</v>
      </c>
      <c r="AT162" s="229" t="s">
        <v>140</v>
      </c>
      <c r="AU162" s="229" t="s">
        <v>89</v>
      </c>
      <c r="AY162" s="17" t="s">
        <v>138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87</v>
      </c>
      <c r="BK162" s="230">
        <f>ROUND(I162*H162,2)</f>
        <v>0</v>
      </c>
      <c r="BL162" s="17" t="s">
        <v>145</v>
      </c>
      <c r="BM162" s="229" t="s">
        <v>192</v>
      </c>
    </row>
    <row r="163" s="2" customFormat="1">
      <c r="A163" s="38"/>
      <c r="B163" s="39"/>
      <c r="C163" s="40"/>
      <c r="D163" s="231" t="s">
        <v>147</v>
      </c>
      <c r="E163" s="40"/>
      <c r="F163" s="232" t="s">
        <v>193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147</v>
      </c>
      <c r="AU163" s="17" t="s">
        <v>89</v>
      </c>
    </row>
    <row r="164" s="13" customFormat="1">
      <c r="A164" s="13"/>
      <c r="B164" s="236"/>
      <c r="C164" s="237"/>
      <c r="D164" s="231" t="s">
        <v>149</v>
      </c>
      <c r="E164" s="238" t="s">
        <v>1</v>
      </c>
      <c r="F164" s="239" t="s">
        <v>194</v>
      </c>
      <c r="G164" s="237"/>
      <c r="H164" s="240">
        <v>145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149</v>
      </c>
      <c r="AU164" s="246" t="s">
        <v>89</v>
      </c>
      <c r="AV164" s="13" t="s">
        <v>89</v>
      </c>
      <c r="AW164" s="13" t="s">
        <v>37</v>
      </c>
      <c r="AX164" s="13" t="s">
        <v>79</v>
      </c>
      <c r="AY164" s="246" t="s">
        <v>138</v>
      </c>
    </row>
    <row r="165" s="14" customFormat="1">
      <c r="A165" s="14"/>
      <c r="B165" s="247"/>
      <c r="C165" s="248"/>
      <c r="D165" s="231" t="s">
        <v>149</v>
      </c>
      <c r="E165" s="249" t="s">
        <v>1</v>
      </c>
      <c r="F165" s="250" t="s">
        <v>152</v>
      </c>
      <c r="G165" s="248"/>
      <c r="H165" s="251">
        <v>145</v>
      </c>
      <c r="I165" s="252"/>
      <c r="J165" s="248"/>
      <c r="K165" s="248"/>
      <c r="L165" s="253"/>
      <c r="M165" s="254"/>
      <c r="N165" s="255"/>
      <c r="O165" s="255"/>
      <c r="P165" s="255"/>
      <c r="Q165" s="255"/>
      <c r="R165" s="255"/>
      <c r="S165" s="255"/>
      <c r="T165" s="25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7" t="s">
        <v>149</v>
      </c>
      <c r="AU165" s="257" t="s">
        <v>89</v>
      </c>
      <c r="AV165" s="14" t="s">
        <v>145</v>
      </c>
      <c r="AW165" s="14" t="s">
        <v>37</v>
      </c>
      <c r="AX165" s="14" t="s">
        <v>87</v>
      </c>
      <c r="AY165" s="257" t="s">
        <v>138</v>
      </c>
    </row>
    <row r="166" s="2" customFormat="1" ht="33" customHeight="1">
      <c r="A166" s="38"/>
      <c r="B166" s="39"/>
      <c r="C166" s="218" t="s">
        <v>195</v>
      </c>
      <c r="D166" s="218" t="s">
        <v>140</v>
      </c>
      <c r="E166" s="219" t="s">
        <v>196</v>
      </c>
      <c r="F166" s="220" t="s">
        <v>197</v>
      </c>
      <c r="G166" s="221" t="s">
        <v>198</v>
      </c>
      <c r="H166" s="222">
        <v>44.600000000000001</v>
      </c>
      <c r="I166" s="223"/>
      <c r="J166" s="224">
        <f>ROUND(I166*H166,2)</f>
        <v>0</v>
      </c>
      <c r="K166" s="220" t="s">
        <v>144</v>
      </c>
      <c r="L166" s="44"/>
      <c r="M166" s="225" t="s">
        <v>1</v>
      </c>
      <c r="N166" s="226" t="s">
        <v>44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145</v>
      </c>
      <c r="AT166" s="229" t="s">
        <v>140</v>
      </c>
      <c r="AU166" s="229" t="s">
        <v>89</v>
      </c>
      <c r="AY166" s="17" t="s">
        <v>138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87</v>
      </c>
      <c r="BK166" s="230">
        <f>ROUND(I166*H166,2)</f>
        <v>0</v>
      </c>
      <c r="BL166" s="17" t="s">
        <v>145</v>
      </c>
      <c r="BM166" s="229" t="s">
        <v>199</v>
      </c>
    </row>
    <row r="167" s="2" customFormat="1">
      <c r="A167" s="38"/>
      <c r="B167" s="39"/>
      <c r="C167" s="40"/>
      <c r="D167" s="231" t="s">
        <v>147</v>
      </c>
      <c r="E167" s="40"/>
      <c r="F167" s="232" t="s">
        <v>200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147</v>
      </c>
      <c r="AU167" s="17" t="s">
        <v>89</v>
      </c>
    </row>
    <row r="168" s="13" customFormat="1">
      <c r="A168" s="13"/>
      <c r="B168" s="236"/>
      <c r="C168" s="237"/>
      <c r="D168" s="231" t="s">
        <v>149</v>
      </c>
      <c r="E168" s="238" t="s">
        <v>1</v>
      </c>
      <c r="F168" s="239" t="s">
        <v>201</v>
      </c>
      <c r="G168" s="237"/>
      <c r="H168" s="240">
        <v>21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149</v>
      </c>
      <c r="AU168" s="246" t="s">
        <v>89</v>
      </c>
      <c r="AV168" s="13" t="s">
        <v>89</v>
      </c>
      <c r="AW168" s="13" t="s">
        <v>37</v>
      </c>
      <c r="AX168" s="13" t="s">
        <v>79</v>
      </c>
      <c r="AY168" s="246" t="s">
        <v>138</v>
      </c>
    </row>
    <row r="169" s="13" customFormat="1">
      <c r="A169" s="13"/>
      <c r="B169" s="236"/>
      <c r="C169" s="237"/>
      <c r="D169" s="231" t="s">
        <v>149</v>
      </c>
      <c r="E169" s="238" t="s">
        <v>1</v>
      </c>
      <c r="F169" s="239" t="s">
        <v>202</v>
      </c>
      <c r="G169" s="237"/>
      <c r="H169" s="240">
        <v>23.600000000000001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149</v>
      </c>
      <c r="AU169" s="246" t="s">
        <v>89</v>
      </c>
      <c r="AV169" s="13" t="s">
        <v>89</v>
      </c>
      <c r="AW169" s="13" t="s">
        <v>37</v>
      </c>
      <c r="AX169" s="13" t="s">
        <v>79</v>
      </c>
      <c r="AY169" s="246" t="s">
        <v>138</v>
      </c>
    </row>
    <row r="170" s="14" customFormat="1">
      <c r="A170" s="14"/>
      <c r="B170" s="247"/>
      <c r="C170" s="248"/>
      <c r="D170" s="231" t="s">
        <v>149</v>
      </c>
      <c r="E170" s="249" t="s">
        <v>1</v>
      </c>
      <c r="F170" s="250" t="s">
        <v>152</v>
      </c>
      <c r="G170" s="248"/>
      <c r="H170" s="251">
        <v>44.600000000000001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149</v>
      </c>
      <c r="AU170" s="257" t="s">
        <v>89</v>
      </c>
      <c r="AV170" s="14" t="s">
        <v>145</v>
      </c>
      <c r="AW170" s="14" t="s">
        <v>37</v>
      </c>
      <c r="AX170" s="14" t="s">
        <v>87</v>
      </c>
      <c r="AY170" s="257" t="s">
        <v>138</v>
      </c>
    </row>
    <row r="171" s="2" customFormat="1" ht="37.8" customHeight="1">
      <c r="A171" s="38"/>
      <c r="B171" s="39"/>
      <c r="C171" s="218" t="s">
        <v>203</v>
      </c>
      <c r="D171" s="218" t="s">
        <v>140</v>
      </c>
      <c r="E171" s="219" t="s">
        <v>204</v>
      </c>
      <c r="F171" s="220" t="s">
        <v>205</v>
      </c>
      <c r="G171" s="221" t="s">
        <v>198</v>
      </c>
      <c r="H171" s="222">
        <v>209.5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44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145</v>
      </c>
      <c r="AT171" s="229" t="s">
        <v>140</v>
      </c>
      <c r="AU171" s="229" t="s">
        <v>89</v>
      </c>
      <c r="AY171" s="17" t="s">
        <v>138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87</v>
      </c>
      <c r="BK171" s="230">
        <f>ROUND(I171*H171,2)</f>
        <v>0</v>
      </c>
      <c r="BL171" s="17" t="s">
        <v>145</v>
      </c>
      <c r="BM171" s="229" t="s">
        <v>206</v>
      </c>
    </row>
    <row r="172" s="2" customFormat="1">
      <c r="A172" s="38"/>
      <c r="B172" s="39"/>
      <c r="C172" s="40"/>
      <c r="D172" s="231" t="s">
        <v>147</v>
      </c>
      <c r="E172" s="40"/>
      <c r="F172" s="232" t="s">
        <v>207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147</v>
      </c>
      <c r="AU172" s="17" t="s">
        <v>89</v>
      </c>
    </row>
    <row r="173" s="13" customFormat="1">
      <c r="A173" s="13"/>
      <c r="B173" s="236"/>
      <c r="C173" s="237"/>
      <c r="D173" s="231" t="s">
        <v>149</v>
      </c>
      <c r="E173" s="238" t="s">
        <v>1</v>
      </c>
      <c r="F173" s="239" t="s">
        <v>208</v>
      </c>
      <c r="G173" s="237"/>
      <c r="H173" s="240">
        <v>209.5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149</v>
      </c>
      <c r="AU173" s="246" t="s">
        <v>89</v>
      </c>
      <c r="AV173" s="13" t="s">
        <v>89</v>
      </c>
      <c r="AW173" s="13" t="s">
        <v>37</v>
      </c>
      <c r="AX173" s="13" t="s">
        <v>79</v>
      </c>
      <c r="AY173" s="246" t="s">
        <v>138</v>
      </c>
    </row>
    <row r="174" s="14" customFormat="1">
      <c r="A174" s="14"/>
      <c r="B174" s="247"/>
      <c r="C174" s="248"/>
      <c r="D174" s="231" t="s">
        <v>149</v>
      </c>
      <c r="E174" s="249" t="s">
        <v>1</v>
      </c>
      <c r="F174" s="250" t="s">
        <v>152</v>
      </c>
      <c r="G174" s="248"/>
      <c r="H174" s="251">
        <v>209.5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7" t="s">
        <v>149</v>
      </c>
      <c r="AU174" s="257" t="s">
        <v>89</v>
      </c>
      <c r="AV174" s="14" t="s">
        <v>145</v>
      </c>
      <c r="AW174" s="14" t="s">
        <v>37</v>
      </c>
      <c r="AX174" s="14" t="s">
        <v>87</v>
      </c>
      <c r="AY174" s="257" t="s">
        <v>138</v>
      </c>
    </row>
    <row r="175" s="2" customFormat="1" ht="37.8" customHeight="1">
      <c r="A175" s="38"/>
      <c r="B175" s="39"/>
      <c r="C175" s="218" t="s">
        <v>209</v>
      </c>
      <c r="D175" s="218" t="s">
        <v>140</v>
      </c>
      <c r="E175" s="219" t="s">
        <v>210</v>
      </c>
      <c r="F175" s="220" t="s">
        <v>211</v>
      </c>
      <c r="G175" s="221" t="s">
        <v>198</v>
      </c>
      <c r="H175" s="222">
        <v>168.04400000000001</v>
      </c>
      <c r="I175" s="223"/>
      <c r="J175" s="224">
        <f>ROUND(I175*H175,2)</f>
        <v>0</v>
      </c>
      <c r="K175" s="220" t="s">
        <v>144</v>
      </c>
      <c r="L175" s="44"/>
      <c r="M175" s="225" t="s">
        <v>1</v>
      </c>
      <c r="N175" s="226" t="s">
        <v>44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145</v>
      </c>
      <c r="AT175" s="229" t="s">
        <v>140</v>
      </c>
      <c r="AU175" s="229" t="s">
        <v>89</v>
      </c>
      <c r="AY175" s="17" t="s">
        <v>138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87</v>
      </c>
      <c r="BK175" s="230">
        <f>ROUND(I175*H175,2)</f>
        <v>0</v>
      </c>
      <c r="BL175" s="17" t="s">
        <v>145</v>
      </c>
      <c r="BM175" s="229" t="s">
        <v>212</v>
      </c>
    </row>
    <row r="176" s="2" customFormat="1">
      <c r="A176" s="38"/>
      <c r="B176" s="39"/>
      <c r="C176" s="40"/>
      <c r="D176" s="231" t="s">
        <v>147</v>
      </c>
      <c r="E176" s="40"/>
      <c r="F176" s="232" t="s">
        <v>213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147</v>
      </c>
      <c r="AU176" s="17" t="s">
        <v>89</v>
      </c>
    </row>
    <row r="177" s="13" customFormat="1">
      <c r="A177" s="13"/>
      <c r="B177" s="236"/>
      <c r="C177" s="237"/>
      <c r="D177" s="231" t="s">
        <v>149</v>
      </c>
      <c r="E177" s="238" t="s">
        <v>1</v>
      </c>
      <c r="F177" s="239" t="s">
        <v>214</v>
      </c>
      <c r="G177" s="237"/>
      <c r="H177" s="240">
        <v>127.8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149</v>
      </c>
      <c r="AU177" s="246" t="s">
        <v>89</v>
      </c>
      <c r="AV177" s="13" t="s">
        <v>89</v>
      </c>
      <c r="AW177" s="13" t="s">
        <v>37</v>
      </c>
      <c r="AX177" s="13" t="s">
        <v>79</v>
      </c>
      <c r="AY177" s="246" t="s">
        <v>138</v>
      </c>
    </row>
    <row r="178" s="13" customFormat="1">
      <c r="A178" s="13"/>
      <c r="B178" s="236"/>
      <c r="C178" s="237"/>
      <c r="D178" s="231" t="s">
        <v>149</v>
      </c>
      <c r="E178" s="238" t="s">
        <v>1</v>
      </c>
      <c r="F178" s="239" t="s">
        <v>215</v>
      </c>
      <c r="G178" s="237"/>
      <c r="H178" s="240">
        <v>40.244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149</v>
      </c>
      <c r="AU178" s="246" t="s">
        <v>89</v>
      </c>
      <c r="AV178" s="13" t="s">
        <v>89</v>
      </c>
      <c r="AW178" s="13" t="s">
        <v>37</v>
      </c>
      <c r="AX178" s="13" t="s">
        <v>79</v>
      </c>
      <c r="AY178" s="246" t="s">
        <v>138</v>
      </c>
    </row>
    <row r="179" s="14" customFormat="1">
      <c r="A179" s="14"/>
      <c r="B179" s="247"/>
      <c r="C179" s="248"/>
      <c r="D179" s="231" t="s">
        <v>149</v>
      </c>
      <c r="E179" s="249" t="s">
        <v>1</v>
      </c>
      <c r="F179" s="250" t="s">
        <v>152</v>
      </c>
      <c r="G179" s="248"/>
      <c r="H179" s="251">
        <v>168.04399999999998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149</v>
      </c>
      <c r="AU179" s="257" t="s">
        <v>89</v>
      </c>
      <c r="AV179" s="14" t="s">
        <v>145</v>
      </c>
      <c r="AW179" s="14" t="s">
        <v>37</v>
      </c>
      <c r="AX179" s="14" t="s">
        <v>87</v>
      </c>
      <c r="AY179" s="257" t="s">
        <v>138</v>
      </c>
    </row>
    <row r="180" s="2" customFormat="1" ht="37.8" customHeight="1">
      <c r="A180" s="38"/>
      <c r="B180" s="39"/>
      <c r="C180" s="218" t="s">
        <v>216</v>
      </c>
      <c r="D180" s="218" t="s">
        <v>140</v>
      </c>
      <c r="E180" s="219" t="s">
        <v>217</v>
      </c>
      <c r="F180" s="220" t="s">
        <v>218</v>
      </c>
      <c r="G180" s="221" t="s">
        <v>198</v>
      </c>
      <c r="H180" s="222">
        <v>209.5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44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145</v>
      </c>
      <c r="AT180" s="229" t="s">
        <v>140</v>
      </c>
      <c r="AU180" s="229" t="s">
        <v>89</v>
      </c>
      <c r="AY180" s="17" t="s">
        <v>138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87</v>
      </c>
      <c r="BK180" s="230">
        <f>ROUND(I180*H180,2)</f>
        <v>0</v>
      </c>
      <c r="BL180" s="17" t="s">
        <v>145</v>
      </c>
      <c r="BM180" s="229" t="s">
        <v>219</v>
      </c>
    </row>
    <row r="181" s="2" customFormat="1">
      <c r="A181" s="38"/>
      <c r="B181" s="39"/>
      <c r="C181" s="40"/>
      <c r="D181" s="231" t="s">
        <v>147</v>
      </c>
      <c r="E181" s="40"/>
      <c r="F181" s="232" t="s">
        <v>213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147</v>
      </c>
      <c r="AU181" s="17" t="s">
        <v>89</v>
      </c>
    </row>
    <row r="182" s="13" customFormat="1">
      <c r="A182" s="13"/>
      <c r="B182" s="236"/>
      <c r="C182" s="237"/>
      <c r="D182" s="231" t="s">
        <v>149</v>
      </c>
      <c r="E182" s="238" t="s">
        <v>1</v>
      </c>
      <c r="F182" s="239" t="s">
        <v>220</v>
      </c>
      <c r="G182" s="237"/>
      <c r="H182" s="240">
        <v>209.5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149</v>
      </c>
      <c r="AU182" s="246" t="s">
        <v>89</v>
      </c>
      <c r="AV182" s="13" t="s">
        <v>89</v>
      </c>
      <c r="AW182" s="13" t="s">
        <v>37</v>
      </c>
      <c r="AX182" s="13" t="s">
        <v>79</v>
      </c>
      <c r="AY182" s="246" t="s">
        <v>138</v>
      </c>
    </row>
    <row r="183" s="14" customFormat="1">
      <c r="A183" s="14"/>
      <c r="B183" s="247"/>
      <c r="C183" s="248"/>
      <c r="D183" s="231" t="s">
        <v>149</v>
      </c>
      <c r="E183" s="249" t="s">
        <v>1</v>
      </c>
      <c r="F183" s="250" t="s">
        <v>152</v>
      </c>
      <c r="G183" s="248"/>
      <c r="H183" s="251">
        <v>209.5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149</v>
      </c>
      <c r="AU183" s="257" t="s">
        <v>89</v>
      </c>
      <c r="AV183" s="14" t="s">
        <v>145</v>
      </c>
      <c r="AW183" s="14" t="s">
        <v>37</v>
      </c>
      <c r="AX183" s="14" t="s">
        <v>87</v>
      </c>
      <c r="AY183" s="257" t="s">
        <v>138</v>
      </c>
    </row>
    <row r="184" s="2" customFormat="1" ht="37.8" customHeight="1">
      <c r="A184" s="38"/>
      <c r="B184" s="39"/>
      <c r="C184" s="218" t="s">
        <v>221</v>
      </c>
      <c r="D184" s="218" t="s">
        <v>140</v>
      </c>
      <c r="E184" s="219" t="s">
        <v>222</v>
      </c>
      <c r="F184" s="220" t="s">
        <v>223</v>
      </c>
      <c r="G184" s="221" t="s">
        <v>198</v>
      </c>
      <c r="H184" s="222">
        <v>1008.264</v>
      </c>
      <c r="I184" s="223"/>
      <c r="J184" s="224">
        <f>ROUND(I184*H184,2)</f>
        <v>0</v>
      </c>
      <c r="K184" s="220" t="s">
        <v>144</v>
      </c>
      <c r="L184" s="44"/>
      <c r="M184" s="225" t="s">
        <v>1</v>
      </c>
      <c r="N184" s="226" t="s">
        <v>44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145</v>
      </c>
      <c r="AT184" s="229" t="s">
        <v>140</v>
      </c>
      <c r="AU184" s="229" t="s">
        <v>89</v>
      </c>
      <c r="AY184" s="17" t="s">
        <v>138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87</v>
      </c>
      <c r="BK184" s="230">
        <f>ROUND(I184*H184,2)</f>
        <v>0</v>
      </c>
      <c r="BL184" s="17" t="s">
        <v>145</v>
      </c>
      <c r="BM184" s="229" t="s">
        <v>224</v>
      </c>
    </row>
    <row r="185" s="2" customFormat="1">
      <c r="A185" s="38"/>
      <c r="B185" s="39"/>
      <c r="C185" s="40"/>
      <c r="D185" s="231" t="s">
        <v>147</v>
      </c>
      <c r="E185" s="40"/>
      <c r="F185" s="232" t="s">
        <v>225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147</v>
      </c>
      <c r="AU185" s="17" t="s">
        <v>89</v>
      </c>
    </row>
    <row r="186" s="2" customFormat="1">
      <c r="A186" s="38"/>
      <c r="B186" s="39"/>
      <c r="C186" s="40"/>
      <c r="D186" s="231" t="s">
        <v>226</v>
      </c>
      <c r="E186" s="40"/>
      <c r="F186" s="258" t="s">
        <v>227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226</v>
      </c>
      <c r="AU186" s="17" t="s">
        <v>89</v>
      </c>
    </row>
    <row r="187" s="13" customFormat="1">
      <c r="A187" s="13"/>
      <c r="B187" s="236"/>
      <c r="C187" s="237"/>
      <c r="D187" s="231" t="s">
        <v>149</v>
      </c>
      <c r="E187" s="238" t="s">
        <v>1</v>
      </c>
      <c r="F187" s="239" t="s">
        <v>228</v>
      </c>
      <c r="G187" s="237"/>
      <c r="H187" s="240">
        <v>1008.2640000000001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149</v>
      </c>
      <c r="AU187" s="246" t="s">
        <v>89</v>
      </c>
      <c r="AV187" s="13" t="s">
        <v>89</v>
      </c>
      <c r="AW187" s="13" t="s">
        <v>37</v>
      </c>
      <c r="AX187" s="13" t="s">
        <v>79</v>
      </c>
      <c r="AY187" s="246" t="s">
        <v>138</v>
      </c>
    </row>
    <row r="188" s="14" customFormat="1">
      <c r="A188" s="14"/>
      <c r="B188" s="247"/>
      <c r="C188" s="248"/>
      <c r="D188" s="231" t="s">
        <v>149</v>
      </c>
      <c r="E188" s="249" t="s">
        <v>1</v>
      </c>
      <c r="F188" s="250" t="s">
        <v>152</v>
      </c>
      <c r="G188" s="248"/>
      <c r="H188" s="251">
        <v>1008.2640000000001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149</v>
      </c>
      <c r="AU188" s="257" t="s">
        <v>89</v>
      </c>
      <c r="AV188" s="14" t="s">
        <v>145</v>
      </c>
      <c r="AW188" s="14" t="s">
        <v>37</v>
      </c>
      <c r="AX188" s="14" t="s">
        <v>87</v>
      </c>
      <c r="AY188" s="257" t="s">
        <v>138</v>
      </c>
    </row>
    <row r="189" s="2" customFormat="1" ht="44.25" customHeight="1">
      <c r="A189" s="38"/>
      <c r="B189" s="39"/>
      <c r="C189" s="218" t="s">
        <v>229</v>
      </c>
      <c r="D189" s="218" t="s">
        <v>140</v>
      </c>
      <c r="E189" s="219" t="s">
        <v>230</v>
      </c>
      <c r="F189" s="220" t="s">
        <v>231</v>
      </c>
      <c r="G189" s="221" t="s">
        <v>198</v>
      </c>
      <c r="H189" s="222">
        <v>1257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44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145</v>
      </c>
      <c r="AT189" s="229" t="s">
        <v>140</v>
      </c>
      <c r="AU189" s="229" t="s">
        <v>89</v>
      </c>
      <c r="AY189" s="17" t="s">
        <v>138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87</v>
      </c>
      <c r="BK189" s="230">
        <f>ROUND(I189*H189,2)</f>
        <v>0</v>
      </c>
      <c r="BL189" s="17" t="s">
        <v>145</v>
      </c>
      <c r="BM189" s="229" t="s">
        <v>232</v>
      </c>
    </row>
    <row r="190" s="2" customFormat="1">
      <c r="A190" s="38"/>
      <c r="B190" s="39"/>
      <c r="C190" s="40"/>
      <c r="D190" s="231" t="s">
        <v>147</v>
      </c>
      <c r="E190" s="40"/>
      <c r="F190" s="232" t="s">
        <v>225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147</v>
      </c>
      <c r="AU190" s="17" t="s">
        <v>89</v>
      </c>
    </row>
    <row r="191" s="2" customFormat="1">
      <c r="A191" s="38"/>
      <c r="B191" s="39"/>
      <c r="C191" s="40"/>
      <c r="D191" s="231" t="s">
        <v>226</v>
      </c>
      <c r="E191" s="40"/>
      <c r="F191" s="258" t="s">
        <v>227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226</v>
      </c>
      <c r="AU191" s="17" t="s">
        <v>89</v>
      </c>
    </row>
    <row r="192" s="13" customFormat="1">
      <c r="A192" s="13"/>
      <c r="B192" s="236"/>
      <c r="C192" s="237"/>
      <c r="D192" s="231" t="s">
        <v>149</v>
      </c>
      <c r="E192" s="238" t="s">
        <v>1</v>
      </c>
      <c r="F192" s="239" t="s">
        <v>233</v>
      </c>
      <c r="G192" s="237"/>
      <c r="H192" s="240">
        <v>1257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149</v>
      </c>
      <c r="AU192" s="246" t="s">
        <v>89</v>
      </c>
      <c r="AV192" s="13" t="s">
        <v>89</v>
      </c>
      <c r="AW192" s="13" t="s">
        <v>37</v>
      </c>
      <c r="AX192" s="13" t="s">
        <v>79</v>
      </c>
      <c r="AY192" s="246" t="s">
        <v>138</v>
      </c>
    </row>
    <row r="193" s="14" customFormat="1">
      <c r="A193" s="14"/>
      <c r="B193" s="247"/>
      <c r="C193" s="248"/>
      <c r="D193" s="231" t="s">
        <v>149</v>
      </c>
      <c r="E193" s="249" t="s">
        <v>1</v>
      </c>
      <c r="F193" s="250" t="s">
        <v>152</v>
      </c>
      <c r="G193" s="248"/>
      <c r="H193" s="251">
        <v>1257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7" t="s">
        <v>149</v>
      </c>
      <c r="AU193" s="257" t="s">
        <v>89</v>
      </c>
      <c r="AV193" s="14" t="s">
        <v>145</v>
      </c>
      <c r="AW193" s="14" t="s">
        <v>37</v>
      </c>
      <c r="AX193" s="14" t="s">
        <v>87</v>
      </c>
      <c r="AY193" s="257" t="s">
        <v>138</v>
      </c>
    </row>
    <row r="194" s="2" customFormat="1" ht="24.15" customHeight="1">
      <c r="A194" s="38"/>
      <c r="B194" s="39"/>
      <c r="C194" s="218" t="s">
        <v>8</v>
      </c>
      <c r="D194" s="218" t="s">
        <v>140</v>
      </c>
      <c r="E194" s="219" t="s">
        <v>234</v>
      </c>
      <c r="F194" s="220" t="s">
        <v>235</v>
      </c>
      <c r="G194" s="221" t="s">
        <v>198</v>
      </c>
      <c r="H194" s="222">
        <v>30.079999999999998</v>
      </c>
      <c r="I194" s="223"/>
      <c r="J194" s="224">
        <f>ROUND(I194*H194,2)</f>
        <v>0</v>
      </c>
      <c r="K194" s="220" t="s">
        <v>144</v>
      </c>
      <c r="L194" s="44"/>
      <c r="M194" s="225" t="s">
        <v>1</v>
      </c>
      <c r="N194" s="226" t="s">
        <v>44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145</v>
      </c>
      <c r="AT194" s="229" t="s">
        <v>140</v>
      </c>
      <c r="AU194" s="229" t="s">
        <v>89</v>
      </c>
      <c r="AY194" s="17" t="s">
        <v>138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87</v>
      </c>
      <c r="BK194" s="230">
        <f>ROUND(I194*H194,2)</f>
        <v>0</v>
      </c>
      <c r="BL194" s="17" t="s">
        <v>145</v>
      </c>
      <c r="BM194" s="229" t="s">
        <v>236</v>
      </c>
    </row>
    <row r="195" s="2" customFormat="1">
      <c r="A195" s="38"/>
      <c r="B195" s="39"/>
      <c r="C195" s="40"/>
      <c r="D195" s="231" t="s">
        <v>147</v>
      </c>
      <c r="E195" s="40"/>
      <c r="F195" s="232" t="s">
        <v>237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147</v>
      </c>
      <c r="AU195" s="17" t="s">
        <v>89</v>
      </c>
    </row>
    <row r="196" s="13" customFormat="1">
      <c r="A196" s="13"/>
      <c r="B196" s="236"/>
      <c r="C196" s="237"/>
      <c r="D196" s="231" t="s">
        <v>149</v>
      </c>
      <c r="E196" s="238" t="s">
        <v>1</v>
      </c>
      <c r="F196" s="239" t="s">
        <v>238</v>
      </c>
      <c r="G196" s="237"/>
      <c r="H196" s="240">
        <v>30.080000000000002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149</v>
      </c>
      <c r="AU196" s="246" t="s">
        <v>89</v>
      </c>
      <c r="AV196" s="13" t="s">
        <v>89</v>
      </c>
      <c r="AW196" s="13" t="s">
        <v>37</v>
      </c>
      <c r="AX196" s="13" t="s">
        <v>79</v>
      </c>
      <c r="AY196" s="246" t="s">
        <v>138</v>
      </c>
    </row>
    <row r="197" s="14" customFormat="1">
      <c r="A197" s="14"/>
      <c r="B197" s="247"/>
      <c r="C197" s="248"/>
      <c r="D197" s="231" t="s">
        <v>149</v>
      </c>
      <c r="E197" s="249" t="s">
        <v>1</v>
      </c>
      <c r="F197" s="250" t="s">
        <v>152</v>
      </c>
      <c r="G197" s="248"/>
      <c r="H197" s="251">
        <v>30.080000000000002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149</v>
      </c>
      <c r="AU197" s="257" t="s">
        <v>89</v>
      </c>
      <c r="AV197" s="14" t="s">
        <v>145</v>
      </c>
      <c r="AW197" s="14" t="s">
        <v>37</v>
      </c>
      <c r="AX197" s="14" t="s">
        <v>87</v>
      </c>
      <c r="AY197" s="257" t="s">
        <v>138</v>
      </c>
    </row>
    <row r="198" s="2" customFormat="1" ht="21.75" customHeight="1">
      <c r="A198" s="38"/>
      <c r="B198" s="39"/>
      <c r="C198" s="218" t="s">
        <v>239</v>
      </c>
      <c r="D198" s="218" t="s">
        <v>140</v>
      </c>
      <c r="E198" s="219" t="s">
        <v>240</v>
      </c>
      <c r="F198" s="220" t="s">
        <v>241</v>
      </c>
      <c r="G198" s="221" t="s">
        <v>143</v>
      </c>
      <c r="H198" s="222">
        <v>20</v>
      </c>
      <c r="I198" s="223"/>
      <c r="J198" s="224">
        <f>ROUND(I198*H198,2)</f>
        <v>0</v>
      </c>
      <c r="K198" s="220" t="s">
        <v>144</v>
      </c>
      <c r="L198" s="44"/>
      <c r="M198" s="225" t="s">
        <v>1</v>
      </c>
      <c r="N198" s="226" t="s">
        <v>44</v>
      </c>
      <c r="O198" s="91"/>
      <c r="P198" s="227">
        <f>O198*H198</f>
        <v>0</v>
      </c>
      <c r="Q198" s="227">
        <v>0.00199</v>
      </c>
      <c r="R198" s="227">
        <f>Q198*H198</f>
        <v>0.039800000000000002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145</v>
      </c>
      <c r="AT198" s="229" t="s">
        <v>140</v>
      </c>
      <c r="AU198" s="229" t="s">
        <v>89</v>
      </c>
      <c r="AY198" s="17" t="s">
        <v>138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87</v>
      </c>
      <c r="BK198" s="230">
        <f>ROUND(I198*H198,2)</f>
        <v>0</v>
      </c>
      <c r="BL198" s="17" t="s">
        <v>145</v>
      </c>
      <c r="BM198" s="229" t="s">
        <v>242</v>
      </c>
    </row>
    <row r="199" s="2" customFormat="1">
      <c r="A199" s="38"/>
      <c r="B199" s="39"/>
      <c r="C199" s="40"/>
      <c r="D199" s="231" t="s">
        <v>147</v>
      </c>
      <c r="E199" s="40"/>
      <c r="F199" s="232" t="s">
        <v>243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147</v>
      </c>
      <c r="AU199" s="17" t="s">
        <v>89</v>
      </c>
    </row>
    <row r="200" s="13" customFormat="1">
      <c r="A200" s="13"/>
      <c r="B200" s="236"/>
      <c r="C200" s="237"/>
      <c r="D200" s="231" t="s">
        <v>149</v>
      </c>
      <c r="E200" s="238" t="s">
        <v>1</v>
      </c>
      <c r="F200" s="239" t="s">
        <v>244</v>
      </c>
      <c r="G200" s="237"/>
      <c r="H200" s="240">
        <v>20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149</v>
      </c>
      <c r="AU200" s="246" t="s">
        <v>89</v>
      </c>
      <c r="AV200" s="13" t="s">
        <v>89</v>
      </c>
      <c r="AW200" s="13" t="s">
        <v>37</v>
      </c>
      <c r="AX200" s="13" t="s">
        <v>79</v>
      </c>
      <c r="AY200" s="246" t="s">
        <v>138</v>
      </c>
    </row>
    <row r="201" s="14" customFormat="1">
      <c r="A201" s="14"/>
      <c r="B201" s="247"/>
      <c r="C201" s="248"/>
      <c r="D201" s="231" t="s">
        <v>149</v>
      </c>
      <c r="E201" s="249" t="s">
        <v>1</v>
      </c>
      <c r="F201" s="250" t="s">
        <v>152</v>
      </c>
      <c r="G201" s="248"/>
      <c r="H201" s="251">
        <v>20</v>
      </c>
      <c r="I201" s="252"/>
      <c r="J201" s="248"/>
      <c r="K201" s="248"/>
      <c r="L201" s="253"/>
      <c r="M201" s="254"/>
      <c r="N201" s="255"/>
      <c r="O201" s="255"/>
      <c r="P201" s="255"/>
      <c r="Q201" s="255"/>
      <c r="R201" s="255"/>
      <c r="S201" s="255"/>
      <c r="T201" s="25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7" t="s">
        <v>149</v>
      </c>
      <c r="AU201" s="257" t="s">
        <v>89</v>
      </c>
      <c r="AV201" s="14" t="s">
        <v>145</v>
      </c>
      <c r="AW201" s="14" t="s">
        <v>37</v>
      </c>
      <c r="AX201" s="14" t="s">
        <v>87</v>
      </c>
      <c r="AY201" s="257" t="s">
        <v>138</v>
      </c>
    </row>
    <row r="202" s="2" customFormat="1" ht="24.15" customHeight="1">
      <c r="A202" s="38"/>
      <c r="B202" s="39"/>
      <c r="C202" s="218" t="s">
        <v>245</v>
      </c>
      <c r="D202" s="218" t="s">
        <v>140</v>
      </c>
      <c r="E202" s="219" t="s">
        <v>246</v>
      </c>
      <c r="F202" s="220" t="s">
        <v>247</v>
      </c>
      <c r="G202" s="221" t="s">
        <v>143</v>
      </c>
      <c r="H202" s="222">
        <v>20</v>
      </c>
      <c r="I202" s="223"/>
      <c r="J202" s="224">
        <f>ROUND(I202*H202,2)</f>
        <v>0</v>
      </c>
      <c r="K202" s="220" t="s">
        <v>144</v>
      </c>
      <c r="L202" s="44"/>
      <c r="M202" s="225" t="s">
        <v>1</v>
      </c>
      <c r="N202" s="226" t="s">
        <v>44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145</v>
      </c>
      <c r="AT202" s="229" t="s">
        <v>140</v>
      </c>
      <c r="AU202" s="229" t="s">
        <v>89</v>
      </c>
      <c r="AY202" s="17" t="s">
        <v>138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87</v>
      </c>
      <c r="BK202" s="230">
        <f>ROUND(I202*H202,2)</f>
        <v>0</v>
      </c>
      <c r="BL202" s="17" t="s">
        <v>145</v>
      </c>
      <c r="BM202" s="229" t="s">
        <v>248</v>
      </c>
    </row>
    <row r="203" s="2" customFormat="1">
      <c r="A203" s="38"/>
      <c r="B203" s="39"/>
      <c r="C203" s="40"/>
      <c r="D203" s="231" t="s">
        <v>147</v>
      </c>
      <c r="E203" s="40"/>
      <c r="F203" s="232" t="s">
        <v>249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147</v>
      </c>
      <c r="AU203" s="17" t="s">
        <v>89</v>
      </c>
    </row>
    <row r="204" s="13" customFormat="1">
      <c r="A204" s="13"/>
      <c r="B204" s="236"/>
      <c r="C204" s="237"/>
      <c r="D204" s="231" t="s">
        <v>149</v>
      </c>
      <c r="E204" s="238" t="s">
        <v>1</v>
      </c>
      <c r="F204" s="239" t="s">
        <v>244</v>
      </c>
      <c r="G204" s="237"/>
      <c r="H204" s="240">
        <v>20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149</v>
      </c>
      <c r="AU204" s="246" t="s">
        <v>89</v>
      </c>
      <c r="AV204" s="13" t="s">
        <v>89</v>
      </c>
      <c r="AW204" s="13" t="s">
        <v>37</v>
      </c>
      <c r="AX204" s="13" t="s">
        <v>79</v>
      </c>
      <c r="AY204" s="246" t="s">
        <v>138</v>
      </c>
    </row>
    <row r="205" s="14" customFormat="1">
      <c r="A205" s="14"/>
      <c r="B205" s="247"/>
      <c r="C205" s="248"/>
      <c r="D205" s="231" t="s">
        <v>149</v>
      </c>
      <c r="E205" s="249" t="s">
        <v>1</v>
      </c>
      <c r="F205" s="250" t="s">
        <v>152</v>
      </c>
      <c r="G205" s="248"/>
      <c r="H205" s="251">
        <v>20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7" t="s">
        <v>149</v>
      </c>
      <c r="AU205" s="257" t="s">
        <v>89</v>
      </c>
      <c r="AV205" s="14" t="s">
        <v>145</v>
      </c>
      <c r="AW205" s="14" t="s">
        <v>37</v>
      </c>
      <c r="AX205" s="14" t="s">
        <v>87</v>
      </c>
      <c r="AY205" s="257" t="s">
        <v>138</v>
      </c>
    </row>
    <row r="206" s="12" customFormat="1" ht="22.8" customHeight="1">
      <c r="A206" s="12"/>
      <c r="B206" s="202"/>
      <c r="C206" s="203"/>
      <c r="D206" s="204" t="s">
        <v>78</v>
      </c>
      <c r="E206" s="216" t="s">
        <v>89</v>
      </c>
      <c r="F206" s="216" t="s">
        <v>250</v>
      </c>
      <c r="G206" s="203"/>
      <c r="H206" s="203"/>
      <c r="I206" s="206"/>
      <c r="J206" s="217">
        <f>BK206</f>
        <v>0</v>
      </c>
      <c r="K206" s="203"/>
      <c r="L206" s="208"/>
      <c r="M206" s="209"/>
      <c r="N206" s="210"/>
      <c r="O206" s="210"/>
      <c r="P206" s="211">
        <f>SUM(P207:P215)</f>
        <v>0</v>
      </c>
      <c r="Q206" s="210"/>
      <c r="R206" s="211">
        <f>SUM(R207:R215)</f>
        <v>33.249143660000001</v>
      </c>
      <c r="S206" s="210"/>
      <c r="T206" s="212">
        <f>SUM(T207:T215)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87</v>
      </c>
      <c r="AT206" s="214" t="s">
        <v>78</v>
      </c>
      <c r="AU206" s="214" t="s">
        <v>87</v>
      </c>
      <c r="AY206" s="213" t="s">
        <v>138</v>
      </c>
      <c r="BK206" s="215">
        <f>SUM(BK207:BK215)</f>
        <v>0</v>
      </c>
    </row>
    <row r="207" s="2" customFormat="1" ht="16.5" customHeight="1">
      <c r="A207" s="38"/>
      <c r="B207" s="39"/>
      <c r="C207" s="218" t="s">
        <v>251</v>
      </c>
      <c r="D207" s="218" t="s">
        <v>140</v>
      </c>
      <c r="E207" s="219" t="s">
        <v>252</v>
      </c>
      <c r="F207" s="220" t="s">
        <v>253</v>
      </c>
      <c r="G207" s="221" t="s">
        <v>198</v>
      </c>
      <c r="H207" s="222">
        <v>0.72599999999999998</v>
      </c>
      <c r="I207" s="223"/>
      <c r="J207" s="224">
        <f>ROUND(I207*H207,2)</f>
        <v>0</v>
      </c>
      <c r="K207" s="220" t="s">
        <v>144</v>
      </c>
      <c r="L207" s="44"/>
      <c r="M207" s="225" t="s">
        <v>1</v>
      </c>
      <c r="N207" s="226" t="s">
        <v>44</v>
      </c>
      <c r="O207" s="91"/>
      <c r="P207" s="227">
        <f>O207*H207</f>
        <v>0</v>
      </c>
      <c r="Q207" s="227">
        <v>2.3010199999999998</v>
      </c>
      <c r="R207" s="227">
        <f>Q207*H207</f>
        <v>1.6705405199999999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145</v>
      </c>
      <c r="AT207" s="229" t="s">
        <v>140</v>
      </c>
      <c r="AU207" s="229" t="s">
        <v>89</v>
      </c>
      <c r="AY207" s="17" t="s">
        <v>138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87</v>
      </c>
      <c r="BK207" s="230">
        <f>ROUND(I207*H207,2)</f>
        <v>0</v>
      </c>
      <c r="BL207" s="17" t="s">
        <v>145</v>
      </c>
      <c r="BM207" s="229" t="s">
        <v>254</v>
      </c>
    </row>
    <row r="208" s="2" customFormat="1">
      <c r="A208" s="38"/>
      <c r="B208" s="39"/>
      <c r="C208" s="40"/>
      <c r="D208" s="231" t="s">
        <v>147</v>
      </c>
      <c r="E208" s="40"/>
      <c r="F208" s="232" t="s">
        <v>255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147</v>
      </c>
      <c r="AU208" s="17" t="s">
        <v>89</v>
      </c>
    </row>
    <row r="209" s="13" customFormat="1">
      <c r="A209" s="13"/>
      <c r="B209" s="236"/>
      <c r="C209" s="237"/>
      <c r="D209" s="231" t="s">
        <v>149</v>
      </c>
      <c r="E209" s="238" t="s">
        <v>1</v>
      </c>
      <c r="F209" s="239" t="s">
        <v>256</v>
      </c>
      <c r="G209" s="237"/>
      <c r="H209" s="240">
        <v>0.72600000000000009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6" t="s">
        <v>149</v>
      </c>
      <c r="AU209" s="246" t="s">
        <v>89</v>
      </c>
      <c r="AV209" s="13" t="s">
        <v>89</v>
      </c>
      <c r="AW209" s="13" t="s">
        <v>37</v>
      </c>
      <c r="AX209" s="13" t="s">
        <v>79</v>
      </c>
      <c r="AY209" s="246" t="s">
        <v>138</v>
      </c>
    </row>
    <row r="210" s="14" customFormat="1">
      <c r="A210" s="14"/>
      <c r="B210" s="247"/>
      <c r="C210" s="248"/>
      <c r="D210" s="231" t="s">
        <v>149</v>
      </c>
      <c r="E210" s="249" t="s">
        <v>1</v>
      </c>
      <c r="F210" s="250" t="s">
        <v>152</v>
      </c>
      <c r="G210" s="248"/>
      <c r="H210" s="251">
        <v>0.72600000000000009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7" t="s">
        <v>149</v>
      </c>
      <c r="AU210" s="257" t="s">
        <v>89</v>
      </c>
      <c r="AV210" s="14" t="s">
        <v>145</v>
      </c>
      <c r="AW210" s="14" t="s">
        <v>37</v>
      </c>
      <c r="AX210" s="14" t="s">
        <v>87</v>
      </c>
      <c r="AY210" s="257" t="s">
        <v>138</v>
      </c>
    </row>
    <row r="211" s="2" customFormat="1" ht="16.5" customHeight="1">
      <c r="A211" s="38"/>
      <c r="B211" s="39"/>
      <c r="C211" s="218" t="s">
        <v>257</v>
      </c>
      <c r="D211" s="218" t="s">
        <v>140</v>
      </c>
      <c r="E211" s="219" t="s">
        <v>258</v>
      </c>
      <c r="F211" s="220" t="s">
        <v>259</v>
      </c>
      <c r="G211" s="221" t="s">
        <v>198</v>
      </c>
      <c r="H211" s="222">
        <v>12.622</v>
      </c>
      <c r="I211" s="223"/>
      <c r="J211" s="224">
        <f>ROUND(I211*H211,2)</f>
        <v>0</v>
      </c>
      <c r="K211" s="220" t="s">
        <v>144</v>
      </c>
      <c r="L211" s="44"/>
      <c r="M211" s="225" t="s">
        <v>1</v>
      </c>
      <c r="N211" s="226" t="s">
        <v>44</v>
      </c>
      <c r="O211" s="91"/>
      <c r="P211" s="227">
        <f>O211*H211</f>
        <v>0</v>
      </c>
      <c r="Q211" s="227">
        <v>2.5018699999999998</v>
      </c>
      <c r="R211" s="227">
        <f>Q211*H211</f>
        <v>31.578603139999998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145</v>
      </c>
      <c r="AT211" s="229" t="s">
        <v>140</v>
      </c>
      <c r="AU211" s="229" t="s">
        <v>89</v>
      </c>
      <c r="AY211" s="17" t="s">
        <v>138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87</v>
      </c>
      <c r="BK211" s="230">
        <f>ROUND(I211*H211,2)</f>
        <v>0</v>
      </c>
      <c r="BL211" s="17" t="s">
        <v>145</v>
      </c>
      <c r="BM211" s="229" t="s">
        <v>260</v>
      </c>
    </row>
    <row r="212" s="2" customFormat="1">
      <c r="A212" s="38"/>
      <c r="B212" s="39"/>
      <c r="C212" s="40"/>
      <c r="D212" s="231" t="s">
        <v>147</v>
      </c>
      <c r="E212" s="40"/>
      <c r="F212" s="232" t="s">
        <v>261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147</v>
      </c>
      <c r="AU212" s="17" t="s">
        <v>89</v>
      </c>
    </row>
    <row r="213" s="13" customFormat="1">
      <c r="A213" s="13"/>
      <c r="B213" s="236"/>
      <c r="C213" s="237"/>
      <c r="D213" s="231" t="s">
        <v>149</v>
      </c>
      <c r="E213" s="238" t="s">
        <v>1</v>
      </c>
      <c r="F213" s="239" t="s">
        <v>262</v>
      </c>
      <c r="G213" s="237"/>
      <c r="H213" s="240">
        <v>4.3559999999999999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149</v>
      </c>
      <c r="AU213" s="246" t="s">
        <v>89</v>
      </c>
      <c r="AV213" s="13" t="s">
        <v>89</v>
      </c>
      <c r="AW213" s="13" t="s">
        <v>37</v>
      </c>
      <c r="AX213" s="13" t="s">
        <v>79</v>
      </c>
      <c r="AY213" s="246" t="s">
        <v>138</v>
      </c>
    </row>
    <row r="214" s="13" customFormat="1">
      <c r="A214" s="13"/>
      <c r="B214" s="236"/>
      <c r="C214" s="237"/>
      <c r="D214" s="231" t="s">
        <v>149</v>
      </c>
      <c r="E214" s="238" t="s">
        <v>1</v>
      </c>
      <c r="F214" s="239" t="s">
        <v>263</v>
      </c>
      <c r="G214" s="237"/>
      <c r="H214" s="240">
        <v>8.2660499999999999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149</v>
      </c>
      <c r="AU214" s="246" t="s">
        <v>89</v>
      </c>
      <c r="AV214" s="13" t="s">
        <v>89</v>
      </c>
      <c r="AW214" s="13" t="s">
        <v>37</v>
      </c>
      <c r="AX214" s="13" t="s">
        <v>79</v>
      </c>
      <c r="AY214" s="246" t="s">
        <v>138</v>
      </c>
    </row>
    <row r="215" s="14" customFormat="1">
      <c r="A215" s="14"/>
      <c r="B215" s="247"/>
      <c r="C215" s="248"/>
      <c r="D215" s="231" t="s">
        <v>149</v>
      </c>
      <c r="E215" s="249" t="s">
        <v>1</v>
      </c>
      <c r="F215" s="250" t="s">
        <v>152</v>
      </c>
      <c r="G215" s="248"/>
      <c r="H215" s="251">
        <v>12.62205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7" t="s">
        <v>149</v>
      </c>
      <c r="AU215" s="257" t="s">
        <v>89</v>
      </c>
      <c r="AV215" s="14" t="s">
        <v>145</v>
      </c>
      <c r="AW215" s="14" t="s">
        <v>37</v>
      </c>
      <c r="AX215" s="14" t="s">
        <v>87</v>
      </c>
      <c r="AY215" s="257" t="s">
        <v>138</v>
      </c>
    </row>
    <row r="216" s="12" customFormat="1" ht="22.8" customHeight="1">
      <c r="A216" s="12"/>
      <c r="B216" s="202"/>
      <c r="C216" s="203"/>
      <c r="D216" s="204" t="s">
        <v>78</v>
      </c>
      <c r="E216" s="216" t="s">
        <v>170</v>
      </c>
      <c r="F216" s="216" t="s">
        <v>264</v>
      </c>
      <c r="G216" s="203"/>
      <c r="H216" s="203"/>
      <c r="I216" s="206"/>
      <c r="J216" s="217">
        <f>BK216</f>
        <v>0</v>
      </c>
      <c r="K216" s="203"/>
      <c r="L216" s="208"/>
      <c r="M216" s="209"/>
      <c r="N216" s="210"/>
      <c r="O216" s="210"/>
      <c r="P216" s="211">
        <f>SUM(P217:P228)</f>
        <v>0</v>
      </c>
      <c r="Q216" s="210"/>
      <c r="R216" s="211">
        <f>SUM(R217:R228)</f>
        <v>30.8108</v>
      </c>
      <c r="S216" s="210"/>
      <c r="T216" s="212">
        <f>SUM(T217:T228)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87</v>
      </c>
      <c r="AT216" s="214" t="s">
        <v>78</v>
      </c>
      <c r="AU216" s="214" t="s">
        <v>87</v>
      </c>
      <c r="AY216" s="213" t="s">
        <v>138</v>
      </c>
      <c r="BK216" s="215">
        <f>SUM(BK217:BK228)</f>
        <v>0</v>
      </c>
    </row>
    <row r="217" s="2" customFormat="1" ht="24.15" customHeight="1">
      <c r="A217" s="38"/>
      <c r="B217" s="39"/>
      <c r="C217" s="218" t="s">
        <v>265</v>
      </c>
      <c r="D217" s="218" t="s">
        <v>140</v>
      </c>
      <c r="E217" s="219" t="s">
        <v>266</v>
      </c>
      <c r="F217" s="220" t="s">
        <v>267</v>
      </c>
      <c r="G217" s="221" t="s">
        <v>143</v>
      </c>
      <c r="H217" s="222">
        <v>209.5</v>
      </c>
      <c r="I217" s="223"/>
      <c r="J217" s="224">
        <f>ROUND(I217*H217,2)</f>
        <v>0</v>
      </c>
      <c r="K217" s="220" t="s">
        <v>1</v>
      </c>
      <c r="L217" s="44"/>
      <c r="M217" s="225" t="s">
        <v>1</v>
      </c>
      <c r="N217" s="226" t="s">
        <v>44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145</v>
      </c>
      <c r="AT217" s="229" t="s">
        <v>140</v>
      </c>
      <c r="AU217" s="229" t="s">
        <v>89</v>
      </c>
      <c r="AY217" s="17" t="s">
        <v>138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87</v>
      </c>
      <c r="BK217" s="230">
        <f>ROUND(I217*H217,2)</f>
        <v>0</v>
      </c>
      <c r="BL217" s="17" t="s">
        <v>145</v>
      </c>
      <c r="BM217" s="229" t="s">
        <v>268</v>
      </c>
    </row>
    <row r="218" s="2" customFormat="1">
      <c r="A218" s="38"/>
      <c r="B218" s="39"/>
      <c r="C218" s="40"/>
      <c r="D218" s="231" t="s">
        <v>147</v>
      </c>
      <c r="E218" s="40"/>
      <c r="F218" s="232" t="s">
        <v>269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147</v>
      </c>
      <c r="AU218" s="17" t="s">
        <v>89</v>
      </c>
    </row>
    <row r="219" s="13" customFormat="1">
      <c r="A219" s="13"/>
      <c r="B219" s="236"/>
      <c r="C219" s="237"/>
      <c r="D219" s="231" t="s">
        <v>149</v>
      </c>
      <c r="E219" s="238" t="s">
        <v>1</v>
      </c>
      <c r="F219" s="239" t="s">
        <v>270</v>
      </c>
      <c r="G219" s="237"/>
      <c r="H219" s="240">
        <v>209.5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149</v>
      </c>
      <c r="AU219" s="246" t="s">
        <v>89</v>
      </c>
      <c r="AV219" s="13" t="s">
        <v>89</v>
      </c>
      <c r="AW219" s="13" t="s">
        <v>37</v>
      </c>
      <c r="AX219" s="13" t="s">
        <v>79</v>
      </c>
      <c r="AY219" s="246" t="s">
        <v>138</v>
      </c>
    </row>
    <row r="220" s="14" customFormat="1">
      <c r="A220" s="14"/>
      <c r="B220" s="247"/>
      <c r="C220" s="248"/>
      <c r="D220" s="231" t="s">
        <v>149</v>
      </c>
      <c r="E220" s="249" t="s">
        <v>1</v>
      </c>
      <c r="F220" s="250" t="s">
        <v>152</v>
      </c>
      <c r="G220" s="248"/>
      <c r="H220" s="251">
        <v>209.5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149</v>
      </c>
      <c r="AU220" s="257" t="s">
        <v>89</v>
      </c>
      <c r="AV220" s="14" t="s">
        <v>145</v>
      </c>
      <c r="AW220" s="14" t="s">
        <v>37</v>
      </c>
      <c r="AX220" s="14" t="s">
        <v>87</v>
      </c>
      <c r="AY220" s="257" t="s">
        <v>138</v>
      </c>
    </row>
    <row r="221" s="2" customFormat="1" ht="24.15" customHeight="1">
      <c r="A221" s="38"/>
      <c r="B221" s="39"/>
      <c r="C221" s="218" t="s">
        <v>7</v>
      </c>
      <c r="D221" s="218" t="s">
        <v>140</v>
      </c>
      <c r="E221" s="219" t="s">
        <v>271</v>
      </c>
      <c r="F221" s="220" t="s">
        <v>272</v>
      </c>
      <c r="G221" s="221" t="s">
        <v>143</v>
      </c>
      <c r="H221" s="222">
        <v>340</v>
      </c>
      <c r="I221" s="223"/>
      <c r="J221" s="224">
        <f>ROUND(I221*H221,2)</f>
        <v>0</v>
      </c>
      <c r="K221" s="220" t="s">
        <v>144</v>
      </c>
      <c r="L221" s="44"/>
      <c r="M221" s="225" t="s">
        <v>1</v>
      </c>
      <c r="N221" s="226" t="s">
        <v>44</v>
      </c>
      <c r="O221" s="91"/>
      <c r="P221" s="227">
        <f>O221*H221</f>
        <v>0</v>
      </c>
      <c r="Q221" s="227">
        <v>0.090620000000000006</v>
      </c>
      <c r="R221" s="227">
        <f>Q221*H221</f>
        <v>30.8108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145</v>
      </c>
      <c r="AT221" s="229" t="s">
        <v>140</v>
      </c>
      <c r="AU221" s="229" t="s">
        <v>89</v>
      </c>
      <c r="AY221" s="17" t="s">
        <v>138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87</v>
      </c>
      <c r="BK221" s="230">
        <f>ROUND(I221*H221,2)</f>
        <v>0</v>
      </c>
      <c r="BL221" s="17" t="s">
        <v>145</v>
      </c>
      <c r="BM221" s="229" t="s">
        <v>273</v>
      </c>
    </row>
    <row r="222" s="2" customFormat="1">
      <c r="A222" s="38"/>
      <c r="B222" s="39"/>
      <c r="C222" s="40"/>
      <c r="D222" s="231" t="s">
        <v>147</v>
      </c>
      <c r="E222" s="40"/>
      <c r="F222" s="232" t="s">
        <v>274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147</v>
      </c>
      <c r="AU222" s="17" t="s">
        <v>89</v>
      </c>
    </row>
    <row r="223" s="13" customFormat="1">
      <c r="A223" s="13"/>
      <c r="B223" s="236"/>
      <c r="C223" s="237"/>
      <c r="D223" s="231" t="s">
        <v>149</v>
      </c>
      <c r="E223" s="238" t="s">
        <v>1</v>
      </c>
      <c r="F223" s="239" t="s">
        <v>275</v>
      </c>
      <c r="G223" s="237"/>
      <c r="H223" s="240">
        <v>340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149</v>
      </c>
      <c r="AU223" s="246" t="s">
        <v>89</v>
      </c>
      <c r="AV223" s="13" t="s">
        <v>89</v>
      </c>
      <c r="AW223" s="13" t="s">
        <v>37</v>
      </c>
      <c r="AX223" s="13" t="s">
        <v>79</v>
      </c>
      <c r="AY223" s="246" t="s">
        <v>138</v>
      </c>
    </row>
    <row r="224" s="14" customFormat="1">
      <c r="A224" s="14"/>
      <c r="B224" s="247"/>
      <c r="C224" s="248"/>
      <c r="D224" s="231" t="s">
        <v>149</v>
      </c>
      <c r="E224" s="249" t="s">
        <v>1</v>
      </c>
      <c r="F224" s="250" t="s">
        <v>152</v>
      </c>
      <c r="G224" s="248"/>
      <c r="H224" s="251">
        <v>340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149</v>
      </c>
      <c r="AU224" s="257" t="s">
        <v>89</v>
      </c>
      <c r="AV224" s="14" t="s">
        <v>145</v>
      </c>
      <c r="AW224" s="14" t="s">
        <v>37</v>
      </c>
      <c r="AX224" s="14" t="s">
        <v>87</v>
      </c>
      <c r="AY224" s="257" t="s">
        <v>138</v>
      </c>
    </row>
    <row r="225" s="2" customFormat="1" ht="33" customHeight="1">
      <c r="A225" s="38"/>
      <c r="B225" s="39"/>
      <c r="C225" s="218" t="s">
        <v>276</v>
      </c>
      <c r="D225" s="218" t="s">
        <v>140</v>
      </c>
      <c r="E225" s="219" t="s">
        <v>277</v>
      </c>
      <c r="F225" s="220" t="s">
        <v>278</v>
      </c>
      <c r="G225" s="221" t="s">
        <v>143</v>
      </c>
      <c r="H225" s="222">
        <v>340</v>
      </c>
      <c r="I225" s="223"/>
      <c r="J225" s="224">
        <f>ROUND(I225*H225,2)</f>
        <v>0</v>
      </c>
      <c r="K225" s="220" t="s">
        <v>144</v>
      </c>
      <c r="L225" s="44"/>
      <c r="M225" s="225" t="s">
        <v>1</v>
      </c>
      <c r="N225" s="226" t="s">
        <v>44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145</v>
      </c>
      <c r="AT225" s="229" t="s">
        <v>140</v>
      </c>
      <c r="AU225" s="229" t="s">
        <v>89</v>
      </c>
      <c r="AY225" s="17" t="s">
        <v>138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87</v>
      </c>
      <c r="BK225" s="230">
        <f>ROUND(I225*H225,2)</f>
        <v>0</v>
      </c>
      <c r="BL225" s="17" t="s">
        <v>145</v>
      </c>
      <c r="BM225" s="229" t="s">
        <v>279</v>
      </c>
    </row>
    <row r="226" s="2" customFormat="1">
      <c r="A226" s="38"/>
      <c r="B226" s="39"/>
      <c r="C226" s="40"/>
      <c r="D226" s="231" t="s">
        <v>147</v>
      </c>
      <c r="E226" s="40"/>
      <c r="F226" s="232" t="s">
        <v>280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147</v>
      </c>
      <c r="AU226" s="17" t="s">
        <v>89</v>
      </c>
    </row>
    <row r="227" s="13" customFormat="1">
      <c r="A227" s="13"/>
      <c r="B227" s="236"/>
      <c r="C227" s="237"/>
      <c r="D227" s="231" t="s">
        <v>149</v>
      </c>
      <c r="E227" s="238" t="s">
        <v>1</v>
      </c>
      <c r="F227" s="239" t="s">
        <v>281</v>
      </c>
      <c r="G227" s="237"/>
      <c r="H227" s="240">
        <v>340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149</v>
      </c>
      <c r="AU227" s="246" t="s">
        <v>89</v>
      </c>
      <c r="AV227" s="13" t="s">
        <v>89</v>
      </c>
      <c r="AW227" s="13" t="s">
        <v>37</v>
      </c>
      <c r="AX227" s="13" t="s">
        <v>79</v>
      </c>
      <c r="AY227" s="246" t="s">
        <v>138</v>
      </c>
    </row>
    <row r="228" s="14" customFormat="1">
      <c r="A228" s="14"/>
      <c r="B228" s="247"/>
      <c r="C228" s="248"/>
      <c r="D228" s="231" t="s">
        <v>149</v>
      </c>
      <c r="E228" s="249" t="s">
        <v>1</v>
      </c>
      <c r="F228" s="250" t="s">
        <v>152</v>
      </c>
      <c r="G228" s="248"/>
      <c r="H228" s="251">
        <v>340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149</v>
      </c>
      <c r="AU228" s="257" t="s">
        <v>89</v>
      </c>
      <c r="AV228" s="14" t="s">
        <v>145</v>
      </c>
      <c r="AW228" s="14" t="s">
        <v>37</v>
      </c>
      <c r="AX228" s="14" t="s">
        <v>87</v>
      </c>
      <c r="AY228" s="257" t="s">
        <v>138</v>
      </c>
    </row>
    <row r="229" s="12" customFormat="1" ht="22.8" customHeight="1">
      <c r="A229" s="12"/>
      <c r="B229" s="202"/>
      <c r="C229" s="203"/>
      <c r="D229" s="204" t="s">
        <v>78</v>
      </c>
      <c r="E229" s="216" t="s">
        <v>195</v>
      </c>
      <c r="F229" s="216" t="s">
        <v>282</v>
      </c>
      <c r="G229" s="203"/>
      <c r="H229" s="203"/>
      <c r="I229" s="206"/>
      <c r="J229" s="217">
        <f>BK229</f>
        <v>0</v>
      </c>
      <c r="K229" s="203"/>
      <c r="L229" s="208"/>
      <c r="M229" s="209"/>
      <c r="N229" s="210"/>
      <c r="O229" s="210"/>
      <c r="P229" s="211">
        <f>SUM(P230:P351)</f>
        <v>0</v>
      </c>
      <c r="Q229" s="210"/>
      <c r="R229" s="211">
        <f>SUM(R230:R351)</f>
        <v>202.207122</v>
      </c>
      <c r="S229" s="210"/>
      <c r="T229" s="212">
        <f>SUM(T230:T351)</f>
        <v>54.156000000000006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3" t="s">
        <v>87</v>
      </c>
      <c r="AT229" s="214" t="s">
        <v>78</v>
      </c>
      <c r="AU229" s="214" t="s">
        <v>87</v>
      </c>
      <c r="AY229" s="213" t="s">
        <v>138</v>
      </c>
      <c r="BK229" s="215">
        <f>SUM(BK230:BK351)</f>
        <v>0</v>
      </c>
    </row>
    <row r="230" s="2" customFormat="1" ht="24.15" customHeight="1">
      <c r="A230" s="38"/>
      <c r="B230" s="39"/>
      <c r="C230" s="259" t="s">
        <v>283</v>
      </c>
      <c r="D230" s="259" t="s">
        <v>284</v>
      </c>
      <c r="E230" s="260" t="s">
        <v>285</v>
      </c>
      <c r="F230" s="261" t="s">
        <v>286</v>
      </c>
      <c r="G230" s="262" t="s">
        <v>143</v>
      </c>
      <c r="H230" s="263">
        <v>290.80000000000001</v>
      </c>
      <c r="I230" s="264"/>
      <c r="J230" s="265">
        <f>ROUND(I230*H230,2)</f>
        <v>0</v>
      </c>
      <c r="K230" s="261" t="s">
        <v>144</v>
      </c>
      <c r="L230" s="266"/>
      <c r="M230" s="267" t="s">
        <v>1</v>
      </c>
      <c r="N230" s="268" t="s">
        <v>44</v>
      </c>
      <c r="O230" s="91"/>
      <c r="P230" s="227">
        <f>O230*H230</f>
        <v>0</v>
      </c>
      <c r="Q230" s="227">
        <v>0.17599999999999999</v>
      </c>
      <c r="R230" s="227">
        <f>Q230*H230</f>
        <v>51.180799999999998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189</v>
      </c>
      <c r="AT230" s="229" t="s">
        <v>284</v>
      </c>
      <c r="AU230" s="229" t="s">
        <v>89</v>
      </c>
      <c r="AY230" s="17" t="s">
        <v>138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87</v>
      </c>
      <c r="BK230" s="230">
        <f>ROUND(I230*H230,2)</f>
        <v>0</v>
      </c>
      <c r="BL230" s="17" t="s">
        <v>145</v>
      </c>
      <c r="BM230" s="229" t="s">
        <v>287</v>
      </c>
    </row>
    <row r="231" s="2" customFormat="1">
      <c r="A231" s="38"/>
      <c r="B231" s="39"/>
      <c r="C231" s="40"/>
      <c r="D231" s="231" t="s">
        <v>147</v>
      </c>
      <c r="E231" s="40"/>
      <c r="F231" s="232" t="s">
        <v>286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147</v>
      </c>
      <c r="AU231" s="17" t="s">
        <v>89</v>
      </c>
    </row>
    <row r="232" s="13" customFormat="1">
      <c r="A232" s="13"/>
      <c r="B232" s="236"/>
      <c r="C232" s="237"/>
      <c r="D232" s="231" t="s">
        <v>149</v>
      </c>
      <c r="E232" s="238" t="s">
        <v>1</v>
      </c>
      <c r="F232" s="239" t="s">
        <v>288</v>
      </c>
      <c r="G232" s="237"/>
      <c r="H232" s="240">
        <v>177.40000000000001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149</v>
      </c>
      <c r="AU232" s="246" t="s">
        <v>89</v>
      </c>
      <c r="AV232" s="13" t="s">
        <v>89</v>
      </c>
      <c r="AW232" s="13" t="s">
        <v>37</v>
      </c>
      <c r="AX232" s="13" t="s">
        <v>79</v>
      </c>
      <c r="AY232" s="246" t="s">
        <v>138</v>
      </c>
    </row>
    <row r="233" s="13" customFormat="1">
      <c r="A233" s="13"/>
      <c r="B233" s="236"/>
      <c r="C233" s="237"/>
      <c r="D233" s="231" t="s">
        <v>149</v>
      </c>
      <c r="E233" s="238" t="s">
        <v>1</v>
      </c>
      <c r="F233" s="239" t="s">
        <v>289</v>
      </c>
      <c r="G233" s="237"/>
      <c r="H233" s="240">
        <v>113.40000000000001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149</v>
      </c>
      <c r="AU233" s="246" t="s">
        <v>89</v>
      </c>
      <c r="AV233" s="13" t="s">
        <v>89</v>
      </c>
      <c r="AW233" s="13" t="s">
        <v>37</v>
      </c>
      <c r="AX233" s="13" t="s">
        <v>79</v>
      </c>
      <c r="AY233" s="246" t="s">
        <v>138</v>
      </c>
    </row>
    <row r="234" s="14" customFormat="1">
      <c r="A234" s="14"/>
      <c r="B234" s="247"/>
      <c r="C234" s="248"/>
      <c r="D234" s="231" t="s">
        <v>149</v>
      </c>
      <c r="E234" s="249" t="s">
        <v>1</v>
      </c>
      <c r="F234" s="250" t="s">
        <v>152</v>
      </c>
      <c r="G234" s="248"/>
      <c r="H234" s="251">
        <v>290.80000000000001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149</v>
      </c>
      <c r="AU234" s="257" t="s">
        <v>89</v>
      </c>
      <c r="AV234" s="14" t="s">
        <v>145</v>
      </c>
      <c r="AW234" s="14" t="s">
        <v>37</v>
      </c>
      <c r="AX234" s="14" t="s">
        <v>87</v>
      </c>
      <c r="AY234" s="257" t="s">
        <v>138</v>
      </c>
    </row>
    <row r="235" s="2" customFormat="1" ht="24.15" customHeight="1">
      <c r="A235" s="38"/>
      <c r="B235" s="39"/>
      <c r="C235" s="259" t="s">
        <v>290</v>
      </c>
      <c r="D235" s="259" t="s">
        <v>284</v>
      </c>
      <c r="E235" s="260" t="s">
        <v>291</v>
      </c>
      <c r="F235" s="261" t="s">
        <v>292</v>
      </c>
      <c r="G235" s="262" t="s">
        <v>143</v>
      </c>
      <c r="H235" s="263">
        <v>32</v>
      </c>
      <c r="I235" s="264"/>
      <c r="J235" s="265">
        <f>ROUND(I235*H235,2)</f>
        <v>0</v>
      </c>
      <c r="K235" s="261" t="s">
        <v>144</v>
      </c>
      <c r="L235" s="266"/>
      <c r="M235" s="267" t="s">
        <v>1</v>
      </c>
      <c r="N235" s="268" t="s">
        <v>44</v>
      </c>
      <c r="O235" s="91"/>
      <c r="P235" s="227">
        <f>O235*H235</f>
        <v>0</v>
      </c>
      <c r="Q235" s="227">
        <v>0.17599999999999999</v>
      </c>
      <c r="R235" s="227">
        <f>Q235*H235</f>
        <v>5.6319999999999997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189</v>
      </c>
      <c r="AT235" s="229" t="s">
        <v>284</v>
      </c>
      <c r="AU235" s="229" t="s">
        <v>89</v>
      </c>
      <c r="AY235" s="17" t="s">
        <v>138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87</v>
      </c>
      <c r="BK235" s="230">
        <f>ROUND(I235*H235,2)</f>
        <v>0</v>
      </c>
      <c r="BL235" s="17" t="s">
        <v>145</v>
      </c>
      <c r="BM235" s="229" t="s">
        <v>293</v>
      </c>
    </row>
    <row r="236" s="2" customFormat="1">
      <c r="A236" s="38"/>
      <c r="B236" s="39"/>
      <c r="C236" s="40"/>
      <c r="D236" s="231" t="s">
        <v>147</v>
      </c>
      <c r="E236" s="40"/>
      <c r="F236" s="232" t="s">
        <v>292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147</v>
      </c>
      <c r="AU236" s="17" t="s">
        <v>89</v>
      </c>
    </row>
    <row r="237" s="13" customFormat="1">
      <c r="A237" s="13"/>
      <c r="B237" s="236"/>
      <c r="C237" s="237"/>
      <c r="D237" s="231" t="s">
        <v>149</v>
      </c>
      <c r="E237" s="238" t="s">
        <v>1</v>
      </c>
      <c r="F237" s="239" t="s">
        <v>294</v>
      </c>
      <c r="G237" s="237"/>
      <c r="H237" s="240">
        <v>32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149</v>
      </c>
      <c r="AU237" s="246" t="s">
        <v>89</v>
      </c>
      <c r="AV237" s="13" t="s">
        <v>89</v>
      </c>
      <c r="AW237" s="13" t="s">
        <v>37</v>
      </c>
      <c r="AX237" s="13" t="s">
        <v>79</v>
      </c>
      <c r="AY237" s="246" t="s">
        <v>138</v>
      </c>
    </row>
    <row r="238" s="14" customFormat="1">
      <c r="A238" s="14"/>
      <c r="B238" s="247"/>
      <c r="C238" s="248"/>
      <c r="D238" s="231" t="s">
        <v>149</v>
      </c>
      <c r="E238" s="249" t="s">
        <v>1</v>
      </c>
      <c r="F238" s="250" t="s">
        <v>152</v>
      </c>
      <c r="G238" s="248"/>
      <c r="H238" s="251">
        <v>32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149</v>
      </c>
      <c r="AU238" s="257" t="s">
        <v>89</v>
      </c>
      <c r="AV238" s="14" t="s">
        <v>145</v>
      </c>
      <c r="AW238" s="14" t="s">
        <v>37</v>
      </c>
      <c r="AX238" s="14" t="s">
        <v>87</v>
      </c>
      <c r="AY238" s="257" t="s">
        <v>138</v>
      </c>
    </row>
    <row r="239" s="2" customFormat="1" ht="24.15" customHeight="1">
      <c r="A239" s="38"/>
      <c r="B239" s="39"/>
      <c r="C239" s="259" t="s">
        <v>295</v>
      </c>
      <c r="D239" s="259" t="s">
        <v>284</v>
      </c>
      <c r="E239" s="260" t="s">
        <v>296</v>
      </c>
      <c r="F239" s="261" t="s">
        <v>297</v>
      </c>
      <c r="G239" s="262" t="s">
        <v>143</v>
      </c>
      <c r="H239" s="263">
        <v>20</v>
      </c>
      <c r="I239" s="264"/>
      <c r="J239" s="265">
        <f>ROUND(I239*H239,2)</f>
        <v>0</v>
      </c>
      <c r="K239" s="261" t="s">
        <v>144</v>
      </c>
      <c r="L239" s="266"/>
      <c r="M239" s="267" t="s">
        <v>1</v>
      </c>
      <c r="N239" s="268" t="s">
        <v>44</v>
      </c>
      <c r="O239" s="91"/>
      <c r="P239" s="227">
        <f>O239*H239</f>
        <v>0</v>
      </c>
      <c r="Q239" s="227">
        <v>0.17499999999999999</v>
      </c>
      <c r="R239" s="227">
        <f>Q239*H239</f>
        <v>3.5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189</v>
      </c>
      <c r="AT239" s="229" t="s">
        <v>284</v>
      </c>
      <c r="AU239" s="229" t="s">
        <v>89</v>
      </c>
      <c r="AY239" s="17" t="s">
        <v>138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87</v>
      </c>
      <c r="BK239" s="230">
        <f>ROUND(I239*H239,2)</f>
        <v>0</v>
      </c>
      <c r="BL239" s="17" t="s">
        <v>145</v>
      </c>
      <c r="BM239" s="229" t="s">
        <v>298</v>
      </c>
    </row>
    <row r="240" s="2" customFormat="1">
      <c r="A240" s="38"/>
      <c r="B240" s="39"/>
      <c r="C240" s="40"/>
      <c r="D240" s="231" t="s">
        <v>147</v>
      </c>
      <c r="E240" s="40"/>
      <c r="F240" s="232" t="s">
        <v>297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147</v>
      </c>
      <c r="AU240" s="17" t="s">
        <v>89</v>
      </c>
    </row>
    <row r="241" s="13" customFormat="1">
      <c r="A241" s="13"/>
      <c r="B241" s="236"/>
      <c r="C241" s="237"/>
      <c r="D241" s="231" t="s">
        <v>149</v>
      </c>
      <c r="E241" s="238" t="s">
        <v>1</v>
      </c>
      <c r="F241" s="239" t="s">
        <v>299</v>
      </c>
      <c r="G241" s="237"/>
      <c r="H241" s="240">
        <v>20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149</v>
      </c>
      <c r="AU241" s="246" t="s">
        <v>89</v>
      </c>
      <c r="AV241" s="13" t="s">
        <v>89</v>
      </c>
      <c r="AW241" s="13" t="s">
        <v>37</v>
      </c>
      <c r="AX241" s="13" t="s">
        <v>79</v>
      </c>
      <c r="AY241" s="246" t="s">
        <v>138</v>
      </c>
    </row>
    <row r="242" s="14" customFormat="1">
      <c r="A242" s="14"/>
      <c r="B242" s="247"/>
      <c r="C242" s="248"/>
      <c r="D242" s="231" t="s">
        <v>149</v>
      </c>
      <c r="E242" s="249" t="s">
        <v>1</v>
      </c>
      <c r="F242" s="250" t="s">
        <v>152</v>
      </c>
      <c r="G242" s="248"/>
      <c r="H242" s="251">
        <v>20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149</v>
      </c>
      <c r="AU242" s="257" t="s">
        <v>89</v>
      </c>
      <c r="AV242" s="14" t="s">
        <v>145</v>
      </c>
      <c r="AW242" s="14" t="s">
        <v>37</v>
      </c>
      <c r="AX242" s="14" t="s">
        <v>87</v>
      </c>
      <c r="AY242" s="257" t="s">
        <v>138</v>
      </c>
    </row>
    <row r="243" s="2" customFormat="1" ht="21.75" customHeight="1">
      <c r="A243" s="38"/>
      <c r="B243" s="39"/>
      <c r="C243" s="218" t="s">
        <v>300</v>
      </c>
      <c r="D243" s="218" t="s">
        <v>140</v>
      </c>
      <c r="E243" s="219" t="s">
        <v>301</v>
      </c>
      <c r="F243" s="220" t="s">
        <v>302</v>
      </c>
      <c r="G243" s="221" t="s">
        <v>303</v>
      </c>
      <c r="H243" s="222">
        <v>19</v>
      </c>
      <c r="I243" s="223"/>
      <c r="J243" s="224">
        <f>ROUND(I243*H243,2)</f>
        <v>0</v>
      </c>
      <c r="K243" s="220" t="s">
        <v>144</v>
      </c>
      <c r="L243" s="44"/>
      <c r="M243" s="225" t="s">
        <v>1</v>
      </c>
      <c r="N243" s="226" t="s">
        <v>44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145</v>
      </c>
      <c r="AT243" s="229" t="s">
        <v>140</v>
      </c>
      <c r="AU243" s="229" t="s">
        <v>89</v>
      </c>
      <c r="AY243" s="17" t="s">
        <v>138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87</v>
      </c>
      <c r="BK243" s="230">
        <f>ROUND(I243*H243,2)</f>
        <v>0</v>
      </c>
      <c r="BL243" s="17" t="s">
        <v>145</v>
      </c>
      <c r="BM243" s="229" t="s">
        <v>304</v>
      </c>
    </row>
    <row r="244" s="2" customFormat="1">
      <c r="A244" s="38"/>
      <c r="B244" s="39"/>
      <c r="C244" s="40"/>
      <c r="D244" s="231" t="s">
        <v>147</v>
      </c>
      <c r="E244" s="40"/>
      <c r="F244" s="232" t="s">
        <v>302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147</v>
      </c>
      <c r="AU244" s="17" t="s">
        <v>89</v>
      </c>
    </row>
    <row r="245" s="13" customFormat="1">
      <c r="A245" s="13"/>
      <c r="B245" s="236"/>
      <c r="C245" s="237"/>
      <c r="D245" s="231" t="s">
        <v>149</v>
      </c>
      <c r="E245" s="238" t="s">
        <v>1</v>
      </c>
      <c r="F245" s="239" t="s">
        <v>305</v>
      </c>
      <c r="G245" s="237"/>
      <c r="H245" s="240">
        <v>19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149</v>
      </c>
      <c r="AU245" s="246" t="s">
        <v>89</v>
      </c>
      <c r="AV245" s="13" t="s">
        <v>89</v>
      </c>
      <c r="AW245" s="13" t="s">
        <v>37</v>
      </c>
      <c r="AX245" s="13" t="s">
        <v>79</v>
      </c>
      <c r="AY245" s="246" t="s">
        <v>138</v>
      </c>
    </row>
    <row r="246" s="14" customFormat="1">
      <c r="A246" s="14"/>
      <c r="B246" s="247"/>
      <c r="C246" s="248"/>
      <c r="D246" s="231" t="s">
        <v>149</v>
      </c>
      <c r="E246" s="249" t="s">
        <v>1</v>
      </c>
      <c r="F246" s="250" t="s">
        <v>152</v>
      </c>
      <c r="G246" s="248"/>
      <c r="H246" s="251">
        <v>19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149</v>
      </c>
      <c r="AU246" s="257" t="s">
        <v>89</v>
      </c>
      <c r="AV246" s="14" t="s">
        <v>145</v>
      </c>
      <c r="AW246" s="14" t="s">
        <v>37</v>
      </c>
      <c r="AX246" s="14" t="s">
        <v>87</v>
      </c>
      <c r="AY246" s="257" t="s">
        <v>138</v>
      </c>
    </row>
    <row r="247" s="2" customFormat="1" ht="21.75" customHeight="1">
      <c r="A247" s="38"/>
      <c r="B247" s="39"/>
      <c r="C247" s="259" t="s">
        <v>306</v>
      </c>
      <c r="D247" s="259" t="s">
        <v>284</v>
      </c>
      <c r="E247" s="260" t="s">
        <v>307</v>
      </c>
      <c r="F247" s="261" t="s">
        <v>308</v>
      </c>
      <c r="G247" s="262" t="s">
        <v>303</v>
      </c>
      <c r="H247" s="263">
        <v>19</v>
      </c>
      <c r="I247" s="264"/>
      <c r="J247" s="265">
        <f>ROUND(I247*H247,2)</f>
        <v>0</v>
      </c>
      <c r="K247" s="261" t="s">
        <v>144</v>
      </c>
      <c r="L247" s="266"/>
      <c r="M247" s="267" t="s">
        <v>1</v>
      </c>
      <c r="N247" s="268" t="s">
        <v>44</v>
      </c>
      <c r="O247" s="91"/>
      <c r="P247" s="227">
        <f>O247*H247</f>
        <v>0</v>
      </c>
      <c r="Q247" s="227">
        <v>0.00029999999999999997</v>
      </c>
      <c r="R247" s="227">
        <f>Q247*H247</f>
        <v>0.0056999999999999993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189</v>
      </c>
      <c r="AT247" s="229" t="s">
        <v>284</v>
      </c>
      <c r="AU247" s="229" t="s">
        <v>89</v>
      </c>
      <c r="AY247" s="17" t="s">
        <v>138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87</v>
      </c>
      <c r="BK247" s="230">
        <f>ROUND(I247*H247,2)</f>
        <v>0</v>
      </c>
      <c r="BL247" s="17" t="s">
        <v>145</v>
      </c>
      <c r="BM247" s="229" t="s">
        <v>309</v>
      </c>
    </row>
    <row r="248" s="2" customFormat="1">
      <c r="A248" s="38"/>
      <c r="B248" s="39"/>
      <c r="C248" s="40"/>
      <c r="D248" s="231" t="s">
        <v>147</v>
      </c>
      <c r="E248" s="40"/>
      <c r="F248" s="232" t="s">
        <v>308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147</v>
      </c>
      <c r="AU248" s="17" t="s">
        <v>89</v>
      </c>
    </row>
    <row r="249" s="13" customFormat="1">
      <c r="A249" s="13"/>
      <c r="B249" s="236"/>
      <c r="C249" s="237"/>
      <c r="D249" s="231" t="s">
        <v>149</v>
      </c>
      <c r="E249" s="238" t="s">
        <v>1</v>
      </c>
      <c r="F249" s="239" t="s">
        <v>305</v>
      </c>
      <c r="G249" s="237"/>
      <c r="H249" s="240">
        <v>19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149</v>
      </c>
      <c r="AU249" s="246" t="s">
        <v>89</v>
      </c>
      <c r="AV249" s="13" t="s">
        <v>89</v>
      </c>
      <c r="AW249" s="13" t="s">
        <v>37</v>
      </c>
      <c r="AX249" s="13" t="s">
        <v>79</v>
      </c>
      <c r="AY249" s="246" t="s">
        <v>138</v>
      </c>
    </row>
    <row r="250" s="14" customFormat="1">
      <c r="A250" s="14"/>
      <c r="B250" s="247"/>
      <c r="C250" s="248"/>
      <c r="D250" s="231" t="s">
        <v>149</v>
      </c>
      <c r="E250" s="249" t="s">
        <v>1</v>
      </c>
      <c r="F250" s="250" t="s">
        <v>152</v>
      </c>
      <c r="G250" s="248"/>
      <c r="H250" s="251">
        <v>19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7" t="s">
        <v>149</v>
      </c>
      <c r="AU250" s="257" t="s">
        <v>89</v>
      </c>
      <c r="AV250" s="14" t="s">
        <v>145</v>
      </c>
      <c r="AW250" s="14" t="s">
        <v>37</v>
      </c>
      <c r="AX250" s="14" t="s">
        <v>87</v>
      </c>
      <c r="AY250" s="257" t="s">
        <v>138</v>
      </c>
    </row>
    <row r="251" s="2" customFormat="1" ht="24.15" customHeight="1">
      <c r="A251" s="38"/>
      <c r="B251" s="39"/>
      <c r="C251" s="218" t="s">
        <v>310</v>
      </c>
      <c r="D251" s="218" t="s">
        <v>140</v>
      </c>
      <c r="E251" s="219" t="s">
        <v>311</v>
      </c>
      <c r="F251" s="220" t="s">
        <v>312</v>
      </c>
      <c r="G251" s="221" t="s">
        <v>303</v>
      </c>
      <c r="H251" s="222">
        <v>5</v>
      </c>
      <c r="I251" s="223"/>
      <c r="J251" s="224">
        <f>ROUND(I251*H251,2)</f>
        <v>0</v>
      </c>
      <c r="K251" s="220" t="s">
        <v>144</v>
      </c>
      <c r="L251" s="44"/>
      <c r="M251" s="225" t="s">
        <v>1</v>
      </c>
      <c r="N251" s="226" t="s">
        <v>44</v>
      </c>
      <c r="O251" s="91"/>
      <c r="P251" s="227">
        <f>O251*H251</f>
        <v>0</v>
      </c>
      <c r="Q251" s="227">
        <v>0.00069999999999999999</v>
      </c>
      <c r="R251" s="227">
        <f>Q251*H251</f>
        <v>0.0035000000000000001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145</v>
      </c>
      <c r="AT251" s="229" t="s">
        <v>140</v>
      </c>
      <c r="AU251" s="229" t="s">
        <v>89</v>
      </c>
      <c r="AY251" s="17" t="s">
        <v>138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87</v>
      </c>
      <c r="BK251" s="230">
        <f>ROUND(I251*H251,2)</f>
        <v>0</v>
      </c>
      <c r="BL251" s="17" t="s">
        <v>145</v>
      </c>
      <c r="BM251" s="229" t="s">
        <v>313</v>
      </c>
    </row>
    <row r="252" s="2" customFormat="1">
      <c r="A252" s="38"/>
      <c r="B252" s="39"/>
      <c r="C252" s="40"/>
      <c r="D252" s="231" t="s">
        <v>147</v>
      </c>
      <c r="E252" s="40"/>
      <c r="F252" s="232" t="s">
        <v>314</v>
      </c>
      <c r="G252" s="40"/>
      <c r="H252" s="40"/>
      <c r="I252" s="233"/>
      <c r="J252" s="40"/>
      <c r="K252" s="40"/>
      <c r="L252" s="44"/>
      <c r="M252" s="234"/>
      <c r="N252" s="235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147</v>
      </c>
      <c r="AU252" s="17" t="s">
        <v>89</v>
      </c>
    </row>
    <row r="253" s="13" customFormat="1">
      <c r="A253" s="13"/>
      <c r="B253" s="236"/>
      <c r="C253" s="237"/>
      <c r="D253" s="231" t="s">
        <v>149</v>
      </c>
      <c r="E253" s="238" t="s">
        <v>1</v>
      </c>
      <c r="F253" s="239" t="s">
        <v>315</v>
      </c>
      <c r="G253" s="237"/>
      <c r="H253" s="240">
        <v>1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6" t="s">
        <v>149</v>
      </c>
      <c r="AU253" s="246" t="s">
        <v>89</v>
      </c>
      <c r="AV253" s="13" t="s">
        <v>89</v>
      </c>
      <c r="AW253" s="13" t="s">
        <v>37</v>
      </c>
      <c r="AX253" s="13" t="s">
        <v>79</v>
      </c>
      <c r="AY253" s="246" t="s">
        <v>138</v>
      </c>
    </row>
    <row r="254" s="13" customFormat="1">
      <c r="A254" s="13"/>
      <c r="B254" s="236"/>
      <c r="C254" s="237"/>
      <c r="D254" s="231" t="s">
        <v>149</v>
      </c>
      <c r="E254" s="238" t="s">
        <v>1</v>
      </c>
      <c r="F254" s="239" t="s">
        <v>316</v>
      </c>
      <c r="G254" s="237"/>
      <c r="H254" s="240">
        <v>2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6" t="s">
        <v>149</v>
      </c>
      <c r="AU254" s="246" t="s">
        <v>89</v>
      </c>
      <c r="AV254" s="13" t="s">
        <v>89</v>
      </c>
      <c r="AW254" s="13" t="s">
        <v>37</v>
      </c>
      <c r="AX254" s="13" t="s">
        <v>79</v>
      </c>
      <c r="AY254" s="246" t="s">
        <v>138</v>
      </c>
    </row>
    <row r="255" s="13" customFormat="1">
      <c r="A255" s="13"/>
      <c r="B255" s="236"/>
      <c r="C255" s="237"/>
      <c r="D255" s="231" t="s">
        <v>149</v>
      </c>
      <c r="E255" s="238" t="s">
        <v>1</v>
      </c>
      <c r="F255" s="239" t="s">
        <v>317</v>
      </c>
      <c r="G255" s="237"/>
      <c r="H255" s="240">
        <v>2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149</v>
      </c>
      <c r="AU255" s="246" t="s">
        <v>89</v>
      </c>
      <c r="AV255" s="13" t="s">
        <v>89</v>
      </c>
      <c r="AW255" s="13" t="s">
        <v>37</v>
      </c>
      <c r="AX255" s="13" t="s">
        <v>79</v>
      </c>
      <c r="AY255" s="246" t="s">
        <v>138</v>
      </c>
    </row>
    <row r="256" s="14" customFormat="1">
      <c r="A256" s="14"/>
      <c r="B256" s="247"/>
      <c r="C256" s="248"/>
      <c r="D256" s="231" t="s">
        <v>149</v>
      </c>
      <c r="E256" s="249" t="s">
        <v>1</v>
      </c>
      <c r="F256" s="250" t="s">
        <v>152</v>
      </c>
      <c r="G256" s="248"/>
      <c r="H256" s="251">
        <v>5</v>
      </c>
      <c r="I256" s="252"/>
      <c r="J256" s="248"/>
      <c r="K256" s="248"/>
      <c r="L256" s="253"/>
      <c r="M256" s="254"/>
      <c r="N256" s="255"/>
      <c r="O256" s="255"/>
      <c r="P256" s="255"/>
      <c r="Q256" s="255"/>
      <c r="R256" s="255"/>
      <c r="S256" s="255"/>
      <c r="T256" s="25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7" t="s">
        <v>149</v>
      </c>
      <c r="AU256" s="257" t="s">
        <v>89</v>
      </c>
      <c r="AV256" s="14" t="s">
        <v>145</v>
      </c>
      <c r="AW256" s="14" t="s">
        <v>37</v>
      </c>
      <c r="AX256" s="14" t="s">
        <v>87</v>
      </c>
      <c r="AY256" s="257" t="s">
        <v>138</v>
      </c>
    </row>
    <row r="257" s="2" customFormat="1" ht="24.15" customHeight="1">
      <c r="A257" s="38"/>
      <c r="B257" s="39"/>
      <c r="C257" s="218" t="s">
        <v>318</v>
      </c>
      <c r="D257" s="218" t="s">
        <v>140</v>
      </c>
      <c r="E257" s="219" t="s">
        <v>319</v>
      </c>
      <c r="F257" s="220" t="s">
        <v>320</v>
      </c>
      <c r="G257" s="221" t="s">
        <v>303</v>
      </c>
      <c r="H257" s="222">
        <v>4</v>
      </c>
      <c r="I257" s="223"/>
      <c r="J257" s="224">
        <f>ROUND(I257*H257,2)</f>
        <v>0</v>
      </c>
      <c r="K257" s="220" t="s">
        <v>144</v>
      </c>
      <c r="L257" s="44"/>
      <c r="M257" s="225" t="s">
        <v>1</v>
      </c>
      <c r="N257" s="226" t="s">
        <v>44</v>
      </c>
      <c r="O257" s="91"/>
      <c r="P257" s="227">
        <f>O257*H257</f>
        <v>0</v>
      </c>
      <c r="Q257" s="227">
        <v>0.11241</v>
      </c>
      <c r="R257" s="227">
        <f>Q257*H257</f>
        <v>0.44963999999999998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145</v>
      </c>
      <c r="AT257" s="229" t="s">
        <v>140</v>
      </c>
      <c r="AU257" s="229" t="s">
        <v>89</v>
      </c>
      <c r="AY257" s="17" t="s">
        <v>138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87</v>
      </c>
      <c r="BK257" s="230">
        <f>ROUND(I257*H257,2)</f>
        <v>0</v>
      </c>
      <c r="BL257" s="17" t="s">
        <v>145</v>
      </c>
      <c r="BM257" s="229" t="s">
        <v>321</v>
      </c>
    </row>
    <row r="258" s="2" customFormat="1">
      <c r="A258" s="38"/>
      <c r="B258" s="39"/>
      <c r="C258" s="40"/>
      <c r="D258" s="231" t="s">
        <v>147</v>
      </c>
      <c r="E258" s="40"/>
      <c r="F258" s="232" t="s">
        <v>322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147</v>
      </c>
      <c r="AU258" s="17" t="s">
        <v>89</v>
      </c>
    </row>
    <row r="259" s="13" customFormat="1">
      <c r="A259" s="13"/>
      <c r="B259" s="236"/>
      <c r="C259" s="237"/>
      <c r="D259" s="231" t="s">
        <v>149</v>
      </c>
      <c r="E259" s="238" t="s">
        <v>1</v>
      </c>
      <c r="F259" s="239" t="s">
        <v>316</v>
      </c>
      <c r="G259" s="237"/>
      <c r="H259" s="240">
        <v>2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149</v>
      </c>
      <c r="AU259" s="246" t="s">
        <v>89</v>
      </c>
      <c r="AV259" s="13" t="s">
        <v>89</v>
      </c>
      <c r="AW259" s="13" t="s">
        <v>37</v>
      </c>
      <c r="AX259" s="13" t="s">
        <v>79</v>
      </c>
      <c r="AY259" s="246" t="s">
        <v>138</v>
      </c>
    </row>
    <row r="260" s="13" customFormat="1">
      <c r="A260" s="13"/>
      <c r="B260" s="236"/>
      <c r="C260" s="237"/>
      <c r="D260" s="231" t="s">
        <v>149</v>
      </c>
      <c r="E260" s="238" t="s">
        <v>1</v>
      </c>
      <c r="F260" s="239" t="s">
        <v>317</v>
      </c>
      <c r="G260" s="237"/>
      <c r="H260" s="240">
        <v>2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149</v>
      </c>
      <c r="AU260" s="246" t="s">
        <v>89</v>
      </c>
      <c r="AV260" s="13" t="s">
        <v>89</v>
      </c>
      <c r="AW260" s="13" t="s">
        <v>37</v>
      </c>
      <c r="AX260" s="13" t="s">
        <v>79</v>
      </c>
      <c r="AY260" s="246" t="s">
        <v>138</v>
      </c>
    </row>
    <row r="261" s="14" customFormat="1">
      <c r="A261" s="14"/>
      <c r="B261" s="247"/>
      <c r="C261" s="248"/>
      <c r="D261" s="231" t="s">
        <v>149</v>
      </c>
      <c r="E261" s="249" t="s">
        <v>1</v>
      </c>
      <c r="F261" s="250" t="s">
        <v>152</v>
      </c>
      <c r="G261" s="248"/>
      <c r="H261" s="251">
        <v>4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7" t="s">
        <v>149</v>
      </c>
      <c r="AU261" s="257" t="s">
        <v>89</v>
      </c>
      <c r="AV261" s="14" t="s">
        <v>145</v>
      </c>
      <c r="AW261" s="14" t="s">
        <v>37</v>
      </c>
      <c r="AX261" s="14" t="s">
        <v>87</v>
      </c>
      <c r="AY261" s="257" t="s">
        <v>138</v>
      </c>
    </row>
    <row r="262" s="2" customFormat="1" ht="24.15" customHeight="1">
      <c r="A262" s="38"/>
      <c r="B262" s="39"/>
      <c r="C262" s="259" t="s">
        <v>323</v>
      </c>
      <c r="D262" s="259" t="s">
        <v>284</v>
      </c>
      <c r="E262" s="260" t="s">
        <v>324</v>
      </c>
      <c r="F262" s="261" t="s">
        <v>325</v>
      </c>
      <c r="G262" s="262" t="s">
        <v>303</v>
      </c>
      <c r="H262" s="263">
        <v>2</v>
      </c>
      <c r="I262" s="264"/>
      <c r="J262" s="265">
        <f>ROUND(I262*H262,2)</f>
        <v>0</v>
      </c>
      <c r="K262" s="261" t="s">
        <v>144</v>
      </c>
      <c r="L262" s="266"/>
      <c r="M262" s="267" t="s">
        <v>1</v>
      </c>
      <c r="N262" s="268" t="s">
        <v>44</v>
      </c>
      <c r="O262" s="91"/>
      <c r="P262" s="227">
        <f>O262*H262</f>
        <v>0</v>
      </c>
      <c r="Q262" s="227">
        <v>0.0012999999999999999</v>
      </c>
      <c r="R262" s="227">
        <f>Q262*H262</f>
        <v>0.0025999999999999999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189</v>
      </c>
      <c r="AT262" s="229" t="s">
        <v>284</v>
      </c>
      <c r="AU262" s="229" t="s">
        <v>89</v>
      </c>
      <c r="AY262" s="17" t="s">
        <v>138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87</v>
      </c>
      <c r="BK262" s="230">
        <f>ROUND(I262*H262,2)</f>
        <v>0</v>
      </c>
      <c r="BL262" s="17" t="s">
        <v>145</v>
      </c>
      <c r="BM262" s="229" t="s">
        <v>326</v>
      </c>
    </row>
    <row r="263" s="2" customFormat="1">
      <c r="A263" s="38"/>
      <c r="B263" s="39"/>
      <c r="C263" s="40"/>
      <c r="D263" s="231" t="s">
        <v>147</v>
      </c>
      <c r="E263" s="40"/>
      <c r="F263" s="232" t="s">
        <v>325</v>
      </c>
      <c r="G263" s="40"/>
      <c r="H263" s="40"/>
      <c r="I263" s="233"/>
      <c r="J263" s="40"/>
      <c r="K263" s="40"/>
      <c r="L263" s="44"/>
      <c r="M263" s="234"/>
      <c r="N263" s="23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147</v>
      </c>
      <c r="AU263" s="17" t="s">
        <v>89</v>
      </c>
    </row>
    <row r="264" s="13" customFormat="1">
      <c r="A264" s="13"/>
      <c r="B264" s="236"/>
      <c r="C264" s="237"/>
      <c r="D264" s="231" t="s">
        <v>149</v>
      </c>
      <c r="E264" s="238" t="s">
        <v>1</v>
      </c>
      <c r="F264" s="239" t="s">
        <v>317</v>
      </c>
      <c r="G264" s="237"/>
      <c r="H264" s="240">
        <v>2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149</v>
      </c>
      <c r="AU264" s="246" t="s">
        <v>89</v>
      </c>
      <c r="AV264" s="13" t="s">
        <v>89</v>
      </c>
      <c r="AW264" s="13" t="s">
        <v>37</v>
      </c>
      <c r="AX264" s="13" t="s">
        <v>79</v>
      </c>
      <c r="AY264" s="246" t="s">
        <v>138</v>
      </c>
    </row>
    <row r="265" s="14" customFormat="1">
      <c r="A265" s="14"/>
      <c r="B265" s="247"/>
      <c r="C265" s="248"/>
      <c r="D265" s="231" t="s">
        <v>149</v>
      </c>
      <c r="E265" s="249" t="s">
        <v>1</v>
      </c>
      <c r="F265" s="250" t="s">
        <v>152</v>
      </c>
      <c r="G265" s="248"/>
      <c r="H265" s="251">
        <v>2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7" t="s">
        <v>149</v>
      </c>
      <c r="AU265" s="257" t="s">
        <v>89</v>
      </c>
      <c r="AV265" s="14" t="s">
        <v>145</v>
      </c>
      <c r="AW265" s="14" t="s">
        <v>37</v>
      </c>
      <c r="AX265" s="14" t="s">
        <v>87</v>
      </c>
      <c r="AY265" s="257" t="s">
        <v>138</v>
      </c>
    </row>
    <row r="266" s="2" customFormat="1" ht="21.75" customHeight="1">
      <c r="A266" s="38"/>
      <c r="B266" s="39"/>
      <c r="C266" s="259" t="s">
        <v>327</v>
      </c>
      <c r="D266" s="259" t="s">
        <v>284</v>
      </c>
      <c r="E266" s="260" t="s">
        <v>328</v>
      </c>
      <c r="F266" s="261" t="s">
        <v>329</v>
      </c>
      <c r="G266" s="262" t="s">
        <v>303</v>
      </c>
      <c r="H266" s="263">
        <v>4</v>
      </c>
      <c r="I266" s="264"/>
      <c r="J266" s="265">
        <f>ROUND(I266*H266,2)</f>
        <v>0</v>
      </c>
      <c r="K266" s="261" t="s">
        <v>144</v>
      </c>
      <c r="L266" s="266"/>
      <c r="M266" s="267" t="s">
        <v>1</v>
      </c>
      <c r="N266" s="268" t="s">
        <v>44</v>
      </c>
      <c r="O266" s="91"/>
      <c r="P266" s="227">
        <f>O266*H266</f>
        <v>0</v>
      </c>
      <c r="Q266" s="227">
        <v>0.0025000000000000001</v>
      </c>
      <c r="R266" s="227">
        <f>Q266*H266</f>
        <v>0.01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189</v>
      </c>
      <c r="AT266" s="229" t="s">
        <v>284</v>
      </c>
      <c r="AU266" s="229" t="s">
        <v>89</v>
      </c>
      <c r="AY266" s="17" t="s">
        <v>138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87</v>
      </c>
      <c r="BK266" s="230">
        <f>ROUND(I266*H266,2)</f>
        <v>0</v>
      </c>
      <c r="BL266" s="17" t="s">
        <v>145</v>
      </c>
      <c r="BM266" s="229" t="s">
        <v>330</v>
      </c>
    </row>
    <row r="267" s="2" customFormat="1">
      <c r="A267" s="38"/>
      <c r="B267" s="39"/>
      <c r="C267" s="40"/>
      <c r="D267" s="231" t="s">
        <v>147</v>
      </c>
      <c r="E267" s="40"/>
      <c r="F267" s="232" t="s">
        <v>329</v>
      </c>
      <c r="G267" s="40"/>
      <c r="H267" s="40"/>
      <c r="I267" s="233"/>
      <c r="J267" s="40"/>
      <c r="K267" s="40"/>
      <c r="L267" s="44"/>
      <c r="M267" s="234"/>
      <c r="N267" s="235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147</v>
      </c>
      <c r="AU267" s="17" t="s">
        <v>89</v>
      </c>
    </row>
    <row r="268" s="13" customFormat="1">
      <c r="A268" s="13"/>
      <c r="B268" s="236"/>
      <c r="C268" s="237"/>
      <c r="D268" s="231" t="s">
        <v>149</v>
      </c>
      <c r="E268" s="238" t="s">
        <v>1</v>
      </c>
      <c r="F268" s="239" t="s">
        <v>331</v>
      </c>
      <c r="G268" s="237"/>
      <c r="H268" s="240">
        <v>4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149</v>
      </c>
      <c r="AU268" s="246" t="s">
        <v>89</v>
      </c>
      <c r="AV268" s="13" t="s">
        <v>89</v>
      </c>
      <c r="AW268" s="13" t="s">
        <v>37</v>
      </c>
      <c r="AX268" s="13" t="s">
        <v>79</v>
      </c>
      <c r="AY268" s="246" t="s">
        <v>138</v>
      </c>
    </row>
    <row r="269" s="14" customFormat="1">
      <c r="A269" s="14"/>
      <c r="B269" s="247"/>
      <c r="C269" s="248"/>
      <c r="D269" s="231" t="s">
        <v>149</v>
      </c>
      <c r="E269" s="249" t="s">
        <v>1</v>
      </c>
      <c r="F269" s="250" t="s">
        <v>152</v>
      </c>
      <c r="G269" s="248"/>
      <c r="H269" s="251">
        <v>4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149</v>
      </c>
      <c r="AU269" s="257" t="s">
        <v>89</v>
      </c>
      <c r="AV269" s="14" t="s">
        <v>145</v>
      </c>
      <c r="AW269" s="14" t="s">
        <v>37</v>
      </c>
      <c r="AX269" s="14" t="s">
        <v>87</v>
      </c>
      <c r="AY269" s="257" t="s">
        <v>138</v>
      </c>
    </row>
    <row r="270" s="2" customFormat="1" ht="16.5" customHeight="1">
      <c r="A270" s="38"/>
      <c r="B270" s="39"/>
      <c r="C270" s="259" t="s">
        <v>332</v>
      </c>
      <c r="D270" s="259" t="s">
        <v>284</v>
      </c>
      <c r="E270" s="260" t="s">
        <v>333</v>
      </c>
      <c r="F270" s="261" t="s">
        <v>334</v>
      </c>
      <c r="G270" s="262" t="s">
        <v>303</v>
      </c>
      <c r="H270" s="263">
        <v>2</v>
      </c>
      <c r="I270" s="264"/>
      <c r="J270" s="265">
        <f>ROUND(I270*H270,2)</f>
        <v>0</v>
      </c>
      <c r="K270" s="261" t="s">
        <v>144</v>
      </c>
      <c r="L270" s="266"/>
      <c r="M270" s="267" t="s">
        <v>1</v>
      </c>
      <c r="N270" s="268" t="s">
        <v>44</v>
      </c>
      <c r="O270" s="91"/>
      <c r="P270" s="227">
        <f>O270*H270</f>
        <v>0</v>
      </c>
      <c r="Q270" s="227">
        <v>0.0025000000000000001</v>
      </c>
      <c r="R270" s="227">
        <f>Q270*H270</f>
        <v>0.0050000000000000001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189</v>
      </c>
      <c r="AT270" s="229" t="s">
        <v>284</v>
      </c>
      <c r="AU270" s="229" t="s">
        <v>89</v>
      </c>
      <c r="AY270" s="17" t="s">
        <v>138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87</v>
      </c>
      <c r="BK270" s="230">
        <f>ROUND(I270*H270,2)</f>
        <v>0</v>
      </c>
      <c r="BL270" s="17" t="s">
        <v>145</v>
      </c>
      <c r="BM270" s="229" t="s">
        <v>335</v>
      </c>
    </row>
    <row r="271" s="2" customFormat="1">
      <c r="A271" s="38"/>
      <c r="B271" s="39"/>
      <c r="C271" s="40"/>
      <c r="D271" s="231" t="s">
        <v>147</v>
      </c>
      <c r="E271" s="40"/>
      <c r="F271" s="232" t="s">
        <v>334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147</v>
      </c>
      <c r="AU271" s="17" t="s">
        <v>89</v>
      </c>
    </row>
    <row r="272" s="13" customFormat="1">
      <c r="A272" s="13"/>
      <c r="B272" s="236"/>
      <c r="C272" s="237"/>
      <c r="D272" s="231" t="s">
        <v>149</v>
      </c>
      <c r="E272" s="238" t="s">
        <v>1</v>
      </c>
      <c r="F272" s="239" t="s">
        <v>316</v>
      </c>
      <c r="G272" s="237"/>
      <c r="H272" s="240">
        <v>2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149</v>
      </c>
      <c r="AU272" s="246" t="s">
        <v>89</v>
      </c>
      <c r="AV272" s="13" t="s">
        <v>89</v>
      </c>
      <c r="AW272" s="13" t="s">
        <v>37</v>
      </c>
      <c r="AX272" s="13" t="s">
        <v>79</v>
      </c>
      <c r="AY272" s="246" t="s">
        <v>138</v>
      </c>
    </row>
    <row r="273" s="14" customFormat="1">
      <c r="A273" s="14"/>
      <c r="B273" s="247"/>
      <c r="C273" s="248"/>
      <c r="D273" s="231" t="s">
        <v>149</v>
      </c>
      <c r="E273" s="249" t="s">
        <v>1</v>
      </c>
      <c r="F273" s="250" t="s">
        <v>152</v>
      </c>
      <c r="G273" s="248"/>
      <c r="H273" s="251">
        <v>2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149</v>
      </c>
      <c r="AU273" s="257" t="s">
        <v>89</v>
      </c>
      <c r="AV273" s="14" t="s">
        <v>145</v>
      </c>
      <c r="AW273" s="14" t="s">
        <v>37</v>
      </c>
      <c r="AX273" s="14" t="s">
        <v>87</v>
      </c>
      <c r="AY273" s="257" t="s">
        <v>138</v>
      </c>
    </row>
    <row r="274" s="2" customFormat="1" ht="21.75" customHeight="1">
      <c r="A274" s="38"/>
      <c r="B274" s="39"/>
      <c r="C274" s="259" t="s">
        <v>336</v>
      </c>
      <c r="D274" s="259" t="s">
        <v>284</v>
      </c>
      <c r="E274" s="260" t="s">
        <v>337</v>
      </c>
      <c r="F274" s="261" t="s">
        <v>338</v>
      </c>
      <c r="G274" s="262" t="s">
        <v>303</v>
      </c>
      <c r="H274" s="263">
        <v>10</v>
      </c>
      <c r="I274" s="264"/>
      <c r="J274" s="265">
        <f>ROUND(I274*H274,2)</f>
        <v>0</v>
      </c>
      <c r="K274" s="261" t="s">
        <v>144</v>
      </c>
      <c r="L274" s="266"/>
      <c r="M274" s="267" t="s">
        <v>1</v>
      </c>
      <c r="N274" s="268" t="s">
        <v>44</v>
      </c>
      <c r="O274" s="91"/>
      <c r="P274" s="227">
        <f>O274*H274</f>
        <v>0</v>
      </c>
      <c r="Q274" s="227">
        <v>0.00035</v>
      </c>
      <c r="R274" s="227">
        <f>Q274*H274</f>
        <v>0.0035000000000000001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189</v>
      </c>
      <c r="AT274" s="229" t="s">
        <v>284</v>
      </c>
      <c r="AU274" s="229" t="s">
        <v>89</v>
      </c>
      <c r="AY274" s="17" t="s">
        <v>138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87</v>
      </c>
      <c r="BK274" s="230">
        <f>ROUND(I274*H274,2)</f>
        <v>0</v>
      </c>
      <c r="BL274" s="17" t="s">
        <v>145</v>
      </c>
      <c r="BM274" s="229" t="s">
        <v>339</v>
      </c>
    </row>
    <row r="275" s="2" customFormat="1">
      <c r="A275" s="38"/>
      <c r="B275" s="39"/>
      <c r="C275" s="40"/>
      <c r="D275" s="231" t="s">
        <v>147</v>
      </c>
      <c r="E275" s="40"/>
      <c r="F275" s="232" t="s">
        <v>338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147</v>
      </c>
      <c r="AU275" s="17" t="s">
        <v>89</v>
      </c>
    </row>
    <row r="276" s="13" customFormat="1">
      <c r="A276" s="13"/>
      <c r="B276" s="236"/>
      <c r="C276" s="237"/>
      <c r="D276" s="231" t="s">
        <v>149</v>
      </c>
      <c r="E276" s="238" t="s">
        <v>1</v>
      </c>
      <c r="F276" s="239" t="s">
        <v>340</v>
      </c>
      <c r="G276" s="237"/>
      <c r="H276" s="240">
        <v>10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149</v>
      </c>
      <c r="AU276" s="246" t="s">
        <v>89</v>
      </c>
      <c r="AV276" s="13" t="s">
        <v>89</v>
      </c>
      <c r="AW276" s="13" t="s">
        <v>37</v>
      </c>
      <c r="AX276" s="13" t="s">
        <v>79</v>
      </c>
      <c r="AY276" s="246" t="s">
        <v>138</v>
      </c>
    </row>
    <row r="277" s="14" customFormat="1">
      <c r="A277" s="14"/>
      <c r="B277" s="247"/>
      <c r="C277" s="248"/>
      <c r="D277" s="231" t="s">
        <v>149</v>
      </c>
      <c r="E277" s="249" t="s">
        <v>1</v>
      </c>
      <c r="F277" s="250" t="s">
        <v>152</v>
      </c>
      <c r="G277" s="248"/>
      <c r="H277" s="251">
        <v>10</v>
      </c>
      <c r="I277" s="252"/>
      <c r="J277" s="248"/>
      <c r="K277" s="248"/>
      <c r="L277" s="253"/>
      <c r="M277" s="254"/>
      <c r="N277" s="255"/>
      <c r="O277" s="255"/>
      <c r="P277" s="255"/>
      <c r="Q277" s="255"/>
      <c r="R277" s="255"/>
      <c r="S277" s="255"/>
      <c r="T277" s="25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7" t="s">
        <v>149</v>
      </c>
      <c r="AU277" s="257" t="s">
        <v>89</v>
      </c>
      <c r="AV277" s="14" t="s">
        <v>145</v>
      </c>
      <c r="AW277" s="14" t="s">
        <v>37</v>
      </c>
      <c r="AX277" s="14" t="s">
        <v>87</v>
      </c>
      <c r="AY277" s="257" t="s">
        <v>138</v>
      </c>
    </row>
    <row r="278" s="2" customFormat="1" ht="24.15" customHeight="1">
      <c r="A278" s="38"/>
      <c r="B278" s="39"/>
      <c r="C278" s="218" t="s">
        <v>341</v>
      </c>
      <c r="D278" s="218" t="s">
        <v>140</v>
      </c>
      <c r="E278" s="219" t="s">
        <v>342</v>
      </c>
      <c r="F278" s="220" t="s">
        <v>343</v>
      </c>
      <c r="G278" s="221" t="s">
        <v>179</v>
      </c>
      <c r="H278" s="222">
        <v>185</v>
      </c>
      <c r="I278" s="223"/>
      <c r="J278" s="224">
        <f>ROUND(I278*H278,2)</f>
        <v>0</v>
      </c>
      <c r="K278" s="220" t="s">
        <v>144</v>
      </c>
      <c r="L278" s="44"/>
      <c r="M278" s="225" t="s">
        <v>1</v>
      </c>
      <c r="N278" s="226" t="s">
        <v>44</v>
      </c>
      <c r="O278" s="91"/>
      <c r="P278" s="227">
        <f>O278*H278</f>
        <v>0</v>
      </c>
      <c r="Q278" s="227">
        <v>0.089779999999999999</v>
      </c>
      <c r="R278" s="227">
        <f>Q278*H278</f>
        <v>16.609300000000001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145</v>
      </c>
      <c r="AT278" s="229" t="s">
        <v>140</v>
      </c>
      <c r="AU278" s="229" t="s">
        <v>89</v>
      </c>
      <c r="AY278" s="17" t="s">
        <v>138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87</v>
      </c>
      <c r="BK278" s="230">
        <f>ROUND(I278*H278,2)</f>
        <v>0</v>
      </c>
      <c r="BL278" s="17" t="s">
        <v>145</v>
      </c>
      <c r="BM278" s="229" t="s">
        <v>344</v>
      </c>
    </row>
    <row r="279" s="2" customFormat="1">
      <c r="A279" s="38"/>
      <c r="B279" s="39"/>
      <c r="C279" s="40"/>
      <c r="D279" s="231" t="s">
        <v>147</v>
      </c>
      <c r="E279" s="40"/>
      <c r="F279" s="232" t="s">
        <v>345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147</v>
      </c>
      <c r="AU279" s="17" t="s">
        <v>89</v>
      </c>
    </row>
    <row r="280" s="13" customFormat="1">
      <c r="A280" s="13"/>
      <c r="B280" s="236"/>
      <c r="C280" s="237"/>
      <c r="D280" s="231" t="s">
        <v>149</v>
      </c>
      <c r="E280" s="238" t="s">
        <v>1</v>
      </c>
      <c r="F280" s="239" t="s">
        <v>346</v>
      </c>
      <c r="G280" s="237"/>
      <c r="H280" s="240">
        <v>185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149</v>
      </c>
      <c r="AU280" s="246" t="s">
        <v>89</v>
      </c>
      <c r="AV280" s="13" t="s">
        <v>89</v>
      </c>
      <c r="AW280" s="13" t="s">
        <v>37</v>
      </c>
      <c r="AX280" s="13" t="s">
        <v>79</v>
      </c>
      <c r="AY280" s="246" t="s">
        <v>138</v>
      </c>
    </row>
    <row r="281" s="14" customFormat="1">
      <c r="A281" s="14"/>
      <c r="B281" s="247"/>
      <c r="C281" s="248"/>
      <c r="D281" s="231" t="s">
        <v>149</v>
      </c>
      <c r="E281" s="249" t="s">
        <v>1</v>
      </c>
      <c r="F281" s="250" t="s">
        <v>152</v>
      </c>
      <c r="G281" s="248"/>
      <c r="H281" s="251">
        <v>185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149</v>
      </c>
      <c r="AU281" s="257" t="s">
        <v>89</v>
      </c>
      <c r="AV281" s="14" t="s">
        <v>145</v>
      </c>
      <c r="AW281" s="14" t="s">
        <v>37</v>
      </c>
      <c r="AX281" s="14" t="s">
        <v>87</v>
      </c>
      <c r="AY281" s="257" t="s">
        <v>138</v>
      </c>
    </row>
    <row r="282" s="2" customFormat="1" ht="16.5" customHeight="1">
      <c r="A282" s="38"/>
      <c r="B282" s="39"/>
      <c r="C282" s="259" t="s">
        <v>347</v>
      </c>
      <c r="D282" s="259" t="s">
        <v>284</v>
      </c>
      <c r="E282" s="260" t="s">
        <v>348</v>
      </c>
      <c r="F282" s="261" t="s">
        <v>349</v>
      </c>
      <c r="G282" s="262" t="s">
        <v>143</v>
      </c>
      <c r="H282" s="263">
        <v>18.5</v>
      </c>
      <c r="I282" s="264"/>
      <c r="J282" s="265">
        <f>ROUND(I282*H282,2)</f>
        <v>0</v>
      </c>
      <c r="K282" s="261" t="s">
        <v>144</v>
      </c>
      <c r="L282" s="266"/>
      <c r="M282" s="267" t="s">
        <v>1</v>
      </c>
      <c r="N282" s="268" t="s">
        <v>44</v>
      </c>
      <c r="O282" s="91"/>
      <c r="P282" s="227">
        <f>O282*H282</f>
        <v>0</v>
      </c>
      <c r="Q282" s="227">
        <v>0.222</v>
      </c>
      <c r="R282" s="227">
        <f>Q282*H282</f>
        <v>4.1070000000000002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189</v>
      </c>
      <c r="AT282" s="229" t="s">
        <v>284</v>
      </c>
      <c r="AU282" s="229" t="s">
        <v>89</v>
      </c>
      <c r="AY282" s="17" t="s">
        <v>138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87</v>
      </c>
      <c r="BK282" s="230">
        <f>ROUND(I282*H282,2)</f>
        <v>0</v>
      </c>
      <c r="BL282" s="17" t="s">
        <v>145</v>
      </c>
      <c r="BM282" s="229" t="s">
        <v>350</v>
      </c>
    </row>
    <row r="283" s="2" customFormat="1">
      <c r="A283" s="38"/>
      <c r="B283" s="39"/>
      <c r="C283" s="40"/>
      <c r="D283" s="231" t="s">
        <v>147</v>
      </c>
      <c r="E283" s="40"/>
      <c r="F283" s="232" t="s">
        <v>349</v>
      </c>
      <c r="G283" s="40"/>
      <c r="H283" s="40"/>
      <c r="I283" s="233"/>
      <c r="J283" s="40"/>
      <c r="K283" s="40"/>
      <c r="L283" s="44"/>
      <c r="M283" s="234"/>
      <c r="N283" s="235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147</v>
      </c>
      <c r="AU283" s="17" t="s">
        <v>89</v>
      </c>
    </row>
    <row r="284" s="13" customFormat="1">
      <c r="A284" s="13"/>
      <c r="B284" s="236"/>
      <c r="C284" s="237"/>
      <c r="D284" s="231" t="s">
        <v>149</v>
      </c>
      <c r="E284" s="238" t="s">
        <v>1</v>
      </c>
      <c r="F284" s="239" t="s">
        <v>351</v>
      </c>
      <c r="G284" s="237"/>
      <c r="H284" s="240">
        <v>18.5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149</v>
      </c>
      <c r="AU284" s="246" t="s">
        <v>89</v>
      </c>
      <c r="AV284" s="13" t="s">
        <v>89</v>
      </c>
      <c r="AW284" s="13" t="s">
        <v>37</v>
      </c>
      <c r="AX284" s="13" t="s">
        <v>79</v>
      </c>
      <c r="AY284" s="246" t="s">
        <v>138</v>
      </c>
    </row>
    <row r="285" s="14" customFormat="1">
      <c r="A285" s="14"/>
      <c r="B285" s="247"/>
      <c r="C285" s="248"/>
      <c r="D285" s="231" t="s">
        <v>149</v>
      </c>
      <c r="E285" s="249" t="s">
        <v>1</v>
      </c>
      <c r="F285" s="250" t="s">
        <v>152</v>
      </c>
      <c r="G285" s="248"/>
      <c r="H285" s="251">
        <v>18.5</v>
      </c>
      <c r="I285" s="252"/>
      <c r="J285" s="248"/>
      <c r="K285" s="248"/>
      <c r="L285" s="253"/>
      <c r="M285" s="254"/>
      <c r="N285" s="255"/>
      <c r="O285" s="255"/>
      <c r="P285" s="255"/>
      <c r="Q285" s="255"/>
      <c r="R285" s="255"/>
      <c r="S285" s="255"/>
      <c r="T285" s="25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7" t="s">
        <v>149</v>
      </c>
      <c r="AU285" s="257" t="s">
        <v>89</v>
      </c>
      <c r="AV285" s="14" t="s">
        <v>145</v>
      </c>
      <c r="AW285" s="14" t="s">
        <v>37</v>
      </c>
      <c r="AX285" s="14" t="s">
        <v>87</v>
      </c>
      <c r="AY285" s="257" t="s">
        <v>138</v>
      </c>
    </row>
    <row r="286" s="2" customFormat="1" ht="24.15" customHeight="1">
      <c r="A286" s="38"/>
      <c r="B286" s="39"/>
      <c r="C286" s="218" t="s">
        <v>352</v>
      </c>
      <c r="D286" s="218" t="s">
        <v>140</v>
      </c>
      <c r="E286" s="219" t="s">
        <v>353</v>
      </c>
      <c r="F286" s="220" t="s">
        <v>354</v>
      </c>
      <c r="G286" s="221" t="s">
        <v>179</v>
      </c>
      <c r="H286" s="222">
        <v>206.80000000000001</v>
      </c>
      <c r="I286" s="223"/>
      <c r="J286" s="224">
        <f>ROUND(I286*H286,2)</f>
        <v>0</v>
      </c>
      <c r="K286" s="220" t="s">
        <v>144</v>
      </c>
      <c r="L286" s="44"/>
      <c r="M286" s="225" t="s">
        <v>1</v>
      </c>
      <c r="N286" s="226" t="s">
        <v>44</v>
      </c>
      <c r="O286" s="91"/>
      <c r="P286" s="227">
        <f>O286*H286</f>
        <v>0</v>
      </c>
      <c r="Q286" s="227">
        <v>0.16849</v>
      </c>
      <c r="R286" s="227">
        <f>Q286*H286</f>
        <v>34.843732000000003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145</v>
      </c>
      <c r="AT286" s="229" t="s">
        <v>140</v>
      </c>
      <c r="AU286" s="229" t="s">
        <v>89</v>
      </c>
      <c r="AY286" s="17" t="s">
        <v>138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87</v>
      </c>
      <c r="BK286" s="230">
        <f>ROUND(I286*H286,2)</f>
        <v>0</v>
      </c>
      <c r="BL286" s="17" t="s">
        <v>145</v>
      </c>
      <c r="BM286" s="229" t="s">
        <v>355</v>
      </c>
    </row>
    <row r="287" s="2" customFormat="1">
      <c r="A287" s="38"/>
      <c r="B287" s="39"/>
      <c r="C287" s="40"/>
      <c r="D287" s="231" t="s">
        <v>147</v>
      </c>
      <c r="E287" s="40"/>
      <c r="F287" s="232" t="s">
        <v>356</v>
      </c>
      <c r="G287" s="40"/>
      <c r="H287" s="40"/>
      <c r="I287" s="233"/>
      <c r="J287" s="40"/>
      <c r="K287" s="40"/>
      <c r="L287" s="44"/>
      <c r="M287" s="234"/>
      <c r="N287" s="235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147</v>
      </c>
      <c r="AU287" s="17" t="s">
        <v>89</v>
      </c>
    </row>
    <row r="288" s="13" customFormat="1">
      <c r="A288" s="13"/>
      <c r="B288" s="236"/>
      <c r="C288" s="237"/>
      <c r="D288" s="231" t="s">
        <v>149</v>
      </c>
      <c r="E288" s="238" t="s">
        <v>1</v>
      </c>
      <c r="F288" s="239" t="s">
        <v>357</v>
      </c>
      <c r="G288" s="237"/>
      <c r="H288" s="240">
        <v>206.80000000000001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6" t="s">
        <v>149</v>
      </c>
      <c r="AU288" s="246" t="s">
        <v>89</v>
      </c>
      <c r="AV288" s="13" t="s">
        <v>89</v>
      </c>
      <c r="AW288" s="13" t="s">
        <v>37</v>
      </c>
      <c r="AX288" s="13" t="s">
        <v>79</v>
      </c>
      <c r="AY288" s="246" t="s">
        <v>138</v>
      </c>
    </row>
    <row r="289" s="14" customFormat="1">
      <c r="A289" s="14"/>
      <c r="B289" s="247"/>
      <c r="C289" s="248"/>
      <c r="D289" s="231" t="s">
        <v>149</v>
      </c>
      <c r="E289" s="249" t="s">
        <v>1</v>
      </c>
      <c r="F289" s="250" t="s">
        <v>152</v>
      </c>
      <c r="G289" s="248"/>
      <c r="H289" s="251">
        <v>206.80000000000001</v>
      </c>
      <c r="I289" s="252"/>
      <c r="J289" s="248"/>
      <c r="K289" s="248"/>
      <c r="L289" s="253"/>
      <c r="M289" s="254"/>
      <c r="N289" s="255"/>
      <c r="O289" s="255"/>
      <c r="P289" s="255"/>
      <c r="Q289" s="255"/>
      <c r="R289" s="255"/>
      <c r="S289" s="255"/>
      <c r="T289" s="25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7" t="s">
        <v>149</v>
      </c>
      <c r="AU289" s="257" t="s">
        <v>89</v>
      </c>
      <c r="AV289" s="14" t="s">
        <v>145</v>
      </c>
      <c r="AW289" s="14" t="s">
        <v>37</v>
      </c>
      <c r="AX289" s="14" t="s">
        <v>87</v>
      </c>
      <c r="AY289" s="257" t="s">
        <v>138</v>
      </c>
    </row>
    <row r="290" s="2" customFormat="1" ht="24.15" customHeight="1">
      <c r="A290" s="38"/>
      <c r="B290" s="39"/>
      <c r="C290" s="259" t="s">
        <v>358</v>
      </c>
      <c r="D290" s="259" t="s">
        <v>284</v>
      </c>
      <c r="E290" s="260" t="s">
        <v>359</v>
      </c>
      <c r="F290" s="261" t="s">
        <v>360</v>
      </c>
      <c r="G290" s="262" t="s">
        <v>179</v>
      </c>
      <c r="H290" s="263">
        <v>18</v>
      </c>
      <c r="I290" s="264"/>
      <c r="J290" s="265">
        <f>ROUND(I290*H290,2)</f>
        <v>0</v>
      </c>
      <c r="K290" s="261" t="s">
        <v>144</v>
      </c>
      <c r="L290" s="266"/>
      <c r="M290" s="267" t="s">
        <v>1</v>
      </c>
      <c r="N290" s="268" t="s">
        <v>44</v>
      </c>
      <c r="O290" s="91"/>
      <c r="P290" s="227">
        <f>O290*H290</f>
        <v>0</v>
      </c>
      <c r="Q290" s="227">
        <v>0.125</v>
      </c>
      <c r="R290" s="227">
        <f>Q290*H290</f>
        <v>2.25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189</v>
      </c>
      <c r="AT290" s="229" t="s">
        <v>284</v>
      </c>
      <c r="AU290" s="229" t="s">
        <v>89</v>
      </c>
      <c r="AY290" s="17" t="s">
        <v>138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87</v>
      </c>
      <c r="BK290" s="230">
        <f>ROUND(I290*H290,2)</f>
        <v>0</v>
      </c>
      <c r="BL290" s="17" t="s">
        <v>145</v>
      </c>
      <c r="BM290" s="229" t="s">
        <v>361</v>
      </c>
    </row>
    <row r="291" s="2" customFormat="1">
      <c r="A291" s="38"/>
      <c r="B291" s="39"/>
      <c r="C291" s="40"/>
      <c r="D291" s="231" t="s">
        <v>147</v>
      </c>
      <c r="E291" s="40"/>
      <c r="F291" s="232" t="s">
        <v>360</v>
      </c>
      <c r="G291" s="40"/>
      <c r="H291" s="40"/>
      <c r="I291" s="233"/>
      <c r="J291" s="40"/>
      <c r="K291" s="40"/>
      <c r="L291" s="44"/>
      <c r="M291" s="234"/>
      <c r="N291" s="23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147</v>
      </c>
      <c r="AU291" s="17" t="s">
        <v>89</v>
      </c>
    </row>
    <row r="292" s="13" customFormat="1">
      <c r="A292" s="13"/>
      <c r="B292" s="236"/>
      <c r="C292" s="237"/>
      <c r="D292" s="231" t="s">
        <v>149</v>
      </c>
      <c r="E292" s="238" t="s">
        <v>1</v>
      </c>
      <c r="F292" s="239" t="s">
        <v>362</v>
      </c>
      <c r="G292" s="237"/>
      <c r="H292" s="240">
        <v>18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149</v>
      </c>
      <c r="AU292" s="246" t="s">
        <v>89</v>
      </c>
      <c r="AV292" s="13" t="s">
        <v>89</v>
      </c>
      <c r="AW292" s="13" t="s">
        <v>37</v>
      </c>
      <c r="AX292" s="13" t="s">
        <v>79</v>
      </c>
      <c r="AY292" s="246" t="s">
        <v>138</v>
      </c>
    </row>
    <row r="293" s="14" customFormat="1">
      <c r="A293" s="14"/>
      <c r="B293" s="247"/>
      <c r="C293" s="248"/>
      <c r="D293" s="231" t="s">
        <v>149</v>
      </c>
      <c r="E293" s="249" t="s">
        <v>1</v>
      </c>
      <c r="F293" s="250" t="s">
        <v>152</v>
      </c>
      <c r="G293" s="248"/>
      <c r="H293" s="251">
        <v>18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7" t="s">
        <v>149</v>
      </c>
      <c r="AU293" s="257" t="s">
        <v>89</v>
      </c>
      <c r="AV293" s="14" t="s">
        <v>145</v>
      </c>
      <c r="AW293" s="14" t="s">
        <v>37</v>
      </c>
      <c r="AX293" s="14" t="s">
        <v>87</v>
      </c>
      <c r="AY293" s="257" t="s">
        <v>138</v>
      </c>
    </row>
    <row r="294" s="2" customFormat="1" ht="16.5" customHeight="1">
      <c r="A294" s="38"/>
      <c r="B294" s="39"/>
      <c r="C294" s="259" t="s">
        <v>363</v>
      </c>
      <c r="D294" s="259" t="s">
        <v>284</v>
      </c>
      <c r="E294" s="260" t="s">
        <v>364</v>
      </c>
      <c r="F294" s="261" t="s">
        <v>365</v>
      </c>
      <c r="G294" s="262" t="s">
        <v>179</v>
      </c>
      <c r="H294" s="263">
        <v>188.80000000000001</v>
      </c>
      <c r="I294" s="264"/>
      <c r="J294" s="265">
        <f>ROUND(I294*H294,2)</f>
        <v>0</v>
      </c>
      <c r="K294" s="261" t="s">
        <v>144</v>
      </c>
      <c r="L294" s="266"/>
      <c r="M294" s="267" t="s">
        <v>1</v>
      </c>
      <c r="N294" s="268" t="s">
        <v>44</v>
      </c>
      <c r="O294" s="91"/>
      <c r="P294" s="227">
        <f>O294*H294</f>
        <v>0</v>
      </c>
      <c r="Q294" s="227">
        <v>0.125</v>
      </c>
      <c r="R294" s="227">
        <f>Q294*H294</f>
        <v>23.600000000000001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189</v>
      </c>
      <c r="AT294" s="229" t="s">
        <v>284</v>
      </c>
      <c r="AU294" s="229" t="s">
        <v>89</v>
      </c>
      <c r="AY294" s="17" t="s">
        <v>138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87</v>
      </c>
      <c r="BK294" s="230">
        <f>ROUND(I294*H294,2)</f>
        <v>0</v>
      </c>
      <c r="BL294" s="17" t="s">
        <v>145</v>
      </c>
      <c r="BM294" s="229" t="s">
        <v>366</v>
      </c>
    </row>
    <row r="295" s="2" customFormat="1">
      <c r="A295" s="38"/>
      <c r="B295" s="39"/>
      <c r="C295" s="40"/>
      <c r="D295" s="231" t="s">
        <v>147</v>
      </c>
      <c r="E295" s="40"/>
      <c r="F295" s="232" t="s">
        <v>365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147</v>
      </c>
      <c r="AU295" s="17" t="s">
        <v>89</v>
      </c>
    </row>
    <row r="296" s="13" customFormat="1">
      <c r="A296" s="13"/>
      <c r="B296" s="236"/>
      <c r="C296" s="237"/>
      <c r="D296" s="231" t="s">
        <v>149</v>
      </c>
      <c r="E296" s="238" t="s">
        <v>1</v>
      </c>
      <c r="F296" s="239" t="s">
        <v>367</v>
      </c>
      <c r="G296" s="237"/>
      <c r="H296" s="240">
        <v>109.69999999999997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149</v>
      </c>
      <c r="AU296" s="246" t="s">
        <v>89</v>
      </c>
      <c r="AV296" s="13" t="s">
        <v>89</v>
      </c>
      <c r="AW296" s="13" t="s">
        <v>37</v>
      </c>
      <c r="AX296" s="13" t="s">
        <v>79</v>
      </c>
      <c r="AY296" s="246" t="s">
        <v>138</v>
      </c>
    </row>
    <row r="297" s="13" customFormat="1">
      <c r="A297" s="13"/>
      <c r="B297" s="236"/>
      <c r="C297" s="237"/>
      <c r="D297" s="231" t="s">
        <v>149</v>
      </c>
      <c r="E297" s="238" t="s">
        <v>1</v>
      </c>
      <c r="F297" s="239" t="s">
        <v>368</v>
      </c>
      <c r="G297" s="237"/>
      <c r="H297" s="240">
        <v>79.099999999999994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149</v>
      </c>
      <c r="AU297" s="246" t="s">
        <v>89</v>
      </c>
      <c r="AV297" s="13" t="s">
        <v>89</v>
      </c>
      <c r="AW297" s="13" t="s">
        <v>37</v>
      </c>
      <c r="AX297" s="13" t="s">
        <v>79</v>
      </c>
      <c r="AY297" s="246" t="s">
        <v>138</v>
      </c>
    </row>
    <row r="298" s="14" customFormat="1">
      <c r="A298" s="14"/>
      <c r="B298" s="247"/>
      <c r="C298" s="248"/>
      <c r="D298" s="231" t="s">
        <v>149</v>
      </c>
      <c r="E298" s="249" t="s">
        <v>1</v>
      </c>
      <c r="F298" s="250" t="s">
        <v>152</v>
      </c>
      <c r="G298" s="248"/>
      <c r="H298" s="251">
        <v>188.79999999999996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149</v>
      </c>
      <c r="AU298" s="257" t="s">
        <v>89</v>
      </c>
      <c r="AV298" s="14" t="s">
        <v>145</v>
      </c>
      <c r="AW298" s="14" t="s">
        <v>37</v>
      </c>
      <c r="AX298" s="14" t="s">
        <v>87</v>
      </c>
      <c r="AY298" s="257" t="s">
        <v>138</v>
      </c>
    </row>
    <row r="299" s="2" customFormat="1" ht="16.5" customHeight="1">
      <c r="A299" s="38"/>
      <c r="B299" s="39"/>
      <c r="C299" s="259" t="s">
        <v>369</v>
      </c>
      <c r="D299" s="259" t="s">
        <v>284</v>
      </c>
      <c r="E299" s="260" t="s">
        <v>370</v>
      </c>
      <c r="F299" s="261" t="s">
        <v>371</v>
      </c>
      <c r="G299" s="262" t="s">
        <v>179</v>
      </c>
      <c r="H299" s="263">
        <v>105</v>
      </c>
      <c r="I299" s="264"/>
      <c r="J299" s="265">
        <f>ROUND(I299*H299,2)</f>
        <v>0</v>
      </c>
      <c r="K299" s="261" t="s">
        <v>144</v>
      </c>
      <c r="L299" s="266"/>
      <c r="M299" s="267" t="s">
        <v>1</v>
      </c>
      <c r="N299" s="268" t="s">
        <v>44</v>
      </c>
      <c r="O299" s="91"/>
      <c r="P299" s="227">
        <f>O299*H299</f>
        <v>0</v>
      </c>
      <c r="Q299" s="227">
        <v>0.22500000000000001</v>
      </c>
      <c r="R299" s="227">
        <f>Q299*H299</f>
        <v>23.625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189</v>
      </c>
      <c r="AT299" s="229" t="s">
        <v>284</v>
      </c>
      <c r="AU299" s="229" t="s">
        <v>89</v>
      </c>
      <c r="AY299" s="17" t="s">
        <v>138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87</v>
      </c>
      <c r="BK299" s="230">
        <f>ROUND(I299*H299,2)</f>
        <v>0</v>
      </c>
      <c r="BL299" s="17" t="s">
        <v>145</v>
      </c>
      <c r="BM299" s="229" t="s">
        <v>372</v>
      </c>
    </row>
    <row r="300" s="2" customFormat="1">
      <c r="A300" s="38"/>
      <c r="B300" s="39"/>
      <c r="C300" s="40"/>
      <c r="D300" s="231" t="s">
        <v>147</v>
      </c>
      <c r="E300" s="40"/>
      <c r="F300" s="232" t="s">
        <v>371</v>
      </c>
      <c r="G300" s="40"/>
      <c r="H300" s="40"/>
      <c r="I300" s="233"/>
      <c r="J300" s="40"/>
      <c r="K300" s="40"/>
      <c r="L300" s="44"/>
      <c r="M300" s="234"/>
      <c r="N300" s="235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147</v>
      </c>
      <c r="AU300" s="17" t="s">
        <v>89</v>
      </c>
    </row>
    <row r="301" s="13" customFormat="1">
      <c r="A301" s="13"/>
      <c r="B301" s="236"/>
      <c r="C301" s="237"/>
      <c r="D301" s="231" t="s">
        <v>149</v>
      </c>
      <c r="E301" s="238" t="s">
        <v>1</v>
      </c>
      <c r="F301" s="239" t="s">
        <v>373</v>
      </c>
      <c r="G301" s="237"/>
      <c r="H301" s="240">
        <v>105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149</v>
      </c>
      <c r="AU301" s="246" t="s">
        <v>89</v>
      </c>
      <c r="AV301" s="13" t="s">
        <v>89</v>
      </c>
      <c r="AW301" s="13" t="s">
        <v>37</v>
      </c>
      <c r="AX301" s="13" t="s">
        <v>79</v>
      </c>
      <c r="AY301" s="246" t="s">
        <v>138</v>
      </c>
    </row>
    <row r="302" s="14" customFormat="1">
      <c r="A302" s="14"/>
      <c r="B302" s="247"/>
      <c r="C302" s="248"/>
      <c r="D302" s="231" t="s">
        <v>149</v>
      </c>
      <c r="E302" s="249" t="s">
        <v>1</v>
      </c>
      <c r="F302" s="250" t="s">
        <v>152</v>
      </c>
      <c r="G302" s="248"/>
      <c r="H302" s="251">
        <v>105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149</v>
      </c>
      <c r="AU302" s="257" t="s">
        <v>89</v>
      </c>
      <c r="AV302" s="14" t="s">
        <v>145</v>
      </c>
      <c r="AW302" s="14" t="s">
        <v>37</v>
      </c>
      <c r="AX302" s="14" t="s">
        <v>87</v>
      </c>
      <c r="AY302" s="257" t="s">
        <v>138</v>
      </c>
    </row>
    <row r="303" s="2" customFormat="1" ht="24.15" customHeight="1">
      <c r="A303" s="38"/>
      <c r="B303" s="39"/>
      <c r="C303" s="218" t="s">
        <v>374</v>
      </c>
      <c r="D303" s="218" t="s">
        <v>140</v>
      </c>
      <c r="E303" s="219" t="s">
        <v>375</v>
      </c>
      <c r="F303" s="220" t="s">
        <v>376</v>
      </c>
      <c r="G303" s="221" t="s">
        <v>179</v>
      </c>
      <c r="H303" s="222">
        <v>105</v>
      </c>
      <c r="I303" s="223"/>
      <c r="J303" s="224">
        <f>ROUND(I303*H303,2)</f>
        <v>0</v>
      </c>
      <c r="K303" s="220" t="s">
        <v>144</v>
      </c>
      <c r="L303" s="44"/>
      <c r="M303" s="225" t="s">
        <v>1</v>
      </c>
      <c r="N303" s="226" t="s">
        <v>44</v>
      </c>
      <c r="O303" s="91"/>
      <c r="P303" s="227">
        <f>O303*H303</f>
        <v>0</v>
      </c>
      <c r="Q303" s="227">
        <v>0.34612999999999999</v>
      </c>
      <c r="R303" s="227">
        <f>Q303*H303</f>
        <v>36.343649999999997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145</v>
      </c>
      <c r="AT303" s="229" t="s">
        <v>140</v>
      </c>
      <c r="AU303" s="229" t="s">
        <v>89</v>
      </c>
      <c r="AY303" s="17" t="s">
        <v>138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87</v>
      </c>
      <c r="BK303" s="230">
        <f>ROUND(I303*H303,2)</f>
        <v>0</v>
      </c>
      <c r="BL303" s="17" t="s">
        <v>145</v>
      </c>
      <c r="BM303" s="229" t="s">
        <v>377</v>
      </c>
    </row>
    <row r="304" s="2" customFormat="1">
      <c r="A304" s="38"/>
      <c r="B304" s="39"/>
      <c r="C304" s="40"/>
      <c r="D304" s="231" t="s">
        <v>147</v>
      </c>
      <c r="E304" s="40"/>
      <c r="F304" s="232" t="s">
        <v>378</v>
      </c>
      <c r="G304" s="40"/>
      <c r="H304" s="40"/>
      <c r="I304" s="233"/>
      <c r="J304" s="40"/>
      <c r="K304" s="40"/>
      <c r="L304" s="44"/>
      <c r="M304" s="234"/>
      <c r="N304" s="235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147</v>
      </c>
      <c r="AU304" s="17" t="s">
        <v>89</v>
      </c>
    </row>
    <row r="305" s="13" customFormat="1">
      <c r="A305" s="13"/>
      <c r="B305" s="236"/>
      <c r="C305" s="237"/>
      <c r="D305" s="231" t="s">
        <v>149</v>
      </c>
      <c r="E305" s="238" t="s">
        <v>1</v>
      </c>
      <c r="F305" s="239" t="s">
        <v>379</v>
      </c>
      <c r="G305" s="237"/>
      <c r="H305" s="240">
        <v>105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6" t="s">
        <v>149</v>
      </c>
      <c r="AU305" s="246" t="s">
        <v>89</v>
      </c>
      <c r="AV305" s="13" t="s">
        <v>89</v>
      </c>
      <c r="AW305" s="13" t="s">
        <v>37</v>
      </c>
      <c r="AX305" s="13" t="s">
        <v>79</v>
      </c>
      <c r="AY305" s="246" t="s">
        <v>138</v>
      </c>
    </row>
    <row r="306" s="14" customFormat="1">
      <c r="A306" s="14"/>
      <c r="B306" s="247"/>
      <c r="C306" s="248"/>
      <c r="D306" s="231" t="s">
        <v>149</v>
      </c>
      <c r="E306" s="249" t="s">
        <v>1</v>
      </c>
      <c r="F306" s="250" t="s">
        <v>152</v>
      </c>
      <c r="G306" s="248"/>
      <c r="H306" s="251">
        <v>105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7" t="s">
        <v>149</v>
      </c>
      <c r="AU306" s="257" t="s">
        <v>89</v>
      </c>
      <c r="AV306" s="14" t="s">
        <v>145</v>
      </c>
      <c r="AW306" s="14" t="s">
        <v>37</v>
      </c>
      <c r="AX306" s="14" t="s">
        <v>87</v>
      </c>
      <c r="AY306" s="257" t="s">
        <v>138</v>
      </c>
    </row>
    <row r="307" s="2" customFormat="1" ht="24.15" customHeight="1">
      <c r="A307" s="38"/>
      <c r="B307" s="39"/>
      <c r="C307" s="218" t="s">
        <v>380</v>
      </c>
      <c r="D307" s="218" t="s">
        <v>140</v>
      </c>
      <c r="E307" s="219" t="s">
        <v>381</v>
      </c>
      <c r="F307" s="220" t="s">
        <v>382</v>
      </c>
      <c r="G307" s="221" t="s">
        <v>179</v>
      </c>
      <c r="H307" s="222">
        <v>105</v>
      </c>
      <c r="I307" s="223"/>
      <c r="J307" s="224">
        <f>ROUND(I307*H307,2)</f>
        <v>0</v>
      </c>
      <c r="K307" s="220" t="s">
        <v>144</v>
      </c>
      <c r="L307" s="44"/>
      <c r="M307" s="225" t="s">
        <v>1</v>
      </c>
      <c r="N307" s="226" t="s">
        <v>44</v>
      </c>
      <c r="O307" s="91"/>
      <c r="P307" s="227">
        <f>O307*H307</f>
        <v>0</v>
      </c>
      <c r="Q307" s="227">
        <v>0.00034000000000000002</v>
      </c>
      <c r="R307" s="227">
        <f>Q307*H307</f>
        <v>0.035700000000000003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145</v>
      </c>
      <c r="AT307" s="229" t="s">
        <v>140</v>
      </c>
      <c r="AU307" s="229" t="s">
        <v>89</v>
      </c>
      <c r="AY307" s="17" t="s">
        <v>138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87</v>
      </c>
      <c r="BK307" s="230">
        <f>ROUND(I307*H307,2)</f>
        <v>0</v>
      </c>
      <c r="BL307" s="17" t="s">
        <v>145</v>
      </c>
      <c r="BM307" s="229" t="s">
        <v>383</v>
      </c>
    </row>
    <row r="308" s="2" customFormat="1">
      <c r="A308" s="38"/>
      <c r="B308" s="39"/>
      <c r="C308" s="40"/>
      <c r="D308" s="231" t="s">
        <v>147</v>
      </c>
      <c r="E308" s="40"/>
      <c r="F308" s="232" t="s">
        <v>384</v>
      </c>
      <c r="G308" s="40"/>
      <c r="H308" s="40"/>
      <c r="I308" s="233"/>
      <c r="J308" s="40"/>
      <c r="K308" s="40"/>
      <c r="L308" s="44"/>
      <c r="M308" s="234"/>
      <c r="N308" s="235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147</v>
      </c>
      <c r="AU308" s="17" t="s">
        <v>89</v>
      </c>
    </row>
    <row r="309" s="13" customFormat="1">
      <c r="A309" s="13"/>
      <c r="B309" s="236"/>
      <c r="C309" s="237"/>
      <c r="D309" s="231" t="s">
        <v>149</v>
      </c>
      <c r="E309" s="238" t="s">
        <v>1</v>
      </c>
      <c r="F309" s="239" t="s">
        <v>385</v>
      </c>
      <c r="G309" s="237"/>
      <c r="H309" s="240">
        <v>105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149</v>
      </c>
      <c r="AU309" s="246" t="s">
        <v>89</v>
      </c>
      <c r="AV309" s="13" t="s">
        <v>89</v>
      </c>
      <c r="AW309" s="13" t="s">
        <v>37</v>
      </c>
      <c r="AX309" s="13" t="s">
        <v>79</v>
      </c>
      <c r="AY309" s="246" t="s">
        <v>138</v>
      </c>
    </row>
    <row r="310" s="14" customFormat="1">
      <c r="A310" s="14"/>
      <c r="B310" s="247"/>
      <c r="C310" s="248"/>
      <c r="D310" s="231" t="s">
        <v>149</v>
      </c>
      <c r="E310" s="249" t="s">
        <v>1</v>
      </c>
      <c r="F310" s="250" t="s">
        <v>152</v>
      </c>
      <c r="G310" s="248"/>
      <c r="H310" s="251">
        <v>105</v>
      </c>
      <c r="I310" s="252"/>
      <c r="J310" s="248"/>
      <c r="K310" s="248"/>
      <c r="L310" s="253"/>
      <c r="M310" s="254"/>
      <c r="N310" s="255"/>
      <c r="O310" s="255"/>
      <c r="P310" s="255"/>
      <c r="Q310" s="255"/>
      <c r="R310" s="255"/>
      <c r="S310" s="255"/>
      <c r="T310" s="25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7" t="s">
        <v>149</v>
      </c>
      <c r="AU310" s="257" t="s">
        <v>89</v>
      </c>
      <c r="AV310" s="14" t="s">
        <v>145</v>
      </c>
      <c r="AW310" s="14" t="s">
        <v>37</v>
      </c>
      <c r="AX310" s="14" t="s">
        <v>87</v>
      </c>
      <c r="AY310" s="257" t="s">
        <v>138</v>
      </c>
    </row>
    <row r="311" s="2" customFormat="1" ht="16.5" customHeight="1">
      <c r="A311" s="38"/>
      <c r="B311" s="39"/>
      <c r="C311" s="218" t="s">
        <v>386</v>
      </c>
      <c r="D311" s="218" t="s">
        <v>140</v>
      </c>
      <c r="E311" s="219" t="s">
        <v>387</v>
      </c>
      <c r="F311" s="220" t="s">
        <v>388</v>
      </c>
      <c r="G311" s="221" t="s">
        <v>179</v>
      </c>
      <c r="H311" s="222">
        <v>320</v>
      </c>
      <c r="I311" s="223"/>
      <c r="J311" s="224">
        <f>ROUND(I311*H311,2)</f>
        <v>0</v>
      </c>
      <c r="K311" s="220" t="s">
        <v>144</v>
      </c>
      <c r="L311" s="44"/>
      <c r="M311" s="225" t="s">
        <v>1</v>
      </c>
      <c r="N311" s="226" t="s">
        <v>44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145</v>
      </c>
      <c r="AT311" s="229" t="s">
        <v>140</v>
      </c>
      <c r="AU311" s="229" t="s">
        <v>89</v>
      </c>
      <c r="AY311" s="17" t="s">
        <v>138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87</v>
      </c>
      <c r="BK311" s="230">
        <f>ROUND(I311*H311,2)</f>
        <v>0</v>
      </c>
      <c r="BL311" s="17" t="s">
        <v>145</v>
      </c>
      <c r="BM311" s="229" t="s">
        <v>389</v>
      </c>
    </row>
    <row r="312" s="2" customFormat="1">
      <c r="A312" s="38"/>
      <c r="B312" s="39"/>
      <c r="C312" s="40"/>
      <c r="D312" s="231" t="s">
        <v>147</v>
      </c>
      <c r="E312" s="40"/>
      <c r="F312" s="232" t="s">
        <v>390</v>
      </c>
      <c r="G312" s="40"/>
      <c r="H312" s="40"/>
      <c r="I312" s="233"/>
      <c r="J312" s="40"/>
      <c r="K312" s="40"/>
      <c r="L312" s="44"/>
      <c r="M312" s="234"/>
      <c r="N312" s="235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147</v>
      </c>
      <c r="AU312" s="17" t="s">
        <v>89</v>
      </c>
    </row>
    <row r="313" s="13" customFormat="1">
      <c r="A313" s="13"/>
      <c r="B313" s="236"/>
      <c r="C313" s="237"/>
      <c r="D313" s="231" t="s">
        <v>149</v>
      </c>
      <c r="E313" s="238" t="s">
        <v>1</v>
      </c>
      <c r="F313" s="239" t="s">
        <v>391</v>
      </c>
      <c r="G313" s="237"/>
      <c r="H313" s="240">
        <v>320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6" t="s">
        <v>149</v>
      </c>
      <c r="AU313" s="246" t="s">
        <v>89</v>
      </c>
      <c r="AV313" s="13" t="s">
        <v>89</v>
      </c>
      <c r="AW313" s="13" t="s">
        <v>37</v>
      </c>
      <c r="AX313" s="13" t="s">
        <v>79</v>
      </c>
      <c r="AY313" s="246" t="s">
        <v>138</v>
      </c>
    </row>
    <row r="314" s="14" customFormat="1">
      <c r="A314" s="14"/>
      <c r="B314" s="247"/>
      <c r="C314" s="248"/>
      <c r="D314" s="231" t="s">
        <v>149</v>
      </c>
      <c r="E314" s="249" t="s">
        <v>1</v>
      </c>
      <c r="F314" s="250" t="s">
        <v>152</v>
      </c>
      <c r="G314" s="248"/>
      <c r="H314" s="251">
        <v>320</v>
      </c>
      <c r="I314" s="252"/>
      <c r="J314" s="248"/>
      <c r="K314" s="248"/>
      <c r="L314" s="253"/>
      <c r="M314" s="254"/>
      <c r="N314" s="255"/>
      <c r="O314" s="255"/>
      <c r="P314" s="255"/>
      <c r="Q314" s="255"/>
      <c r="R314" s="255"/>
      <c r="S314" s="255"/>
      <c r="T314" s="25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7" t="s">
        <v>149</v>
      </c>
      <c r="AU314" s="257" t="s">
        <v>89</v>
      </c>
      <c r="AV314" s="14" t="s">
        <v>145</v>
      </c>
      <c r="AW314" s="14" t="s">
        <v>37</v>
      </c>
      <c r="AX314" s="14" t="s">
        <v>87</v>
      </c>
      <c r="AY314" s="257" t="s">
        <v>138</v>
      </c>
    </row>
    <row r="315" s="2" customFormat="1" ht="24.15" customHeight="1">
      <c r="A315" s="38"/>
      <c r="B315" s="39"/>
      <c r="C315" s="218" t="s">
        <v>392</v>
      </c>
      <c r="D315" s="218" t="s">
        <v>140</v>
      </c>
      <c r="E315" s="219" t="s">
        <v>393</v>
      </c>
      <c r="F315" s="220" t="s">
        <v>394</v>
      </c>
      <c r="G315" s="221" t="s">
        <v>179</v>
      </c>
      <c r="H315" s="222">
        <v>38</v>
      </c>
      <c r="I315" s="223"/>
      <c r="J315" s="224">
        <f>ROUND(I315*H315,2)</f>
        <v>0</v>
      </c>
      <c r="K315" s="220" t="s">
        <v>144</v>
      </c>
      <c r="L315" s="44"/>
      <c r="M315" s="225" t="s">
        <v>1</v>
      </c>
      <c r="N315" s="226" t="s">
        <v>44</v>
      </c>
      <c r="O315" s="91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145</v>
      </c>
      <c r="AT315" s="229" t="s">
        <v>140</v>
      </c>
      <c r="AU315" s="229" t="s">
        <v>89</v>
      </c>
      <c r="AY315" s="17" t="s">
        <v>138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87</v>
      </c>
      <c r="BK315" s="230">
        <f>ROUND(I315*H315,2)</f>
        <v>0</v>
      </c>
      <c r="BL315" s="17" t="s">
        <v>145</v>
      </c>
      <c r="BM315" s="229" t="s">
        <v>395</v>
      </c>
    </row>
    <row r="316" s="2" customFormat="1">
      <c r="A316" s="38"/>
      <c r="B316" s="39"/>
      <c r="C316" s="40"/>
      <c r="D316" s="231" t="s">
        <v>147</v>
      </c>
      <c r="E316" s="40"/>
      <c r="F316" s="232" t="s">
        <v>396</v>
      </c>
      <c r="G316" s="40"/>
      <c r="H316" s="40"/>
      <c r="I316" s="233"/>
      <c r="J316" s="40"/>
      <c r="K316" s="40"/>
      <c r="L316" s="44"/>
      <c r="M316" s="234"/>
      <c r="N316" s="235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147</v>
      </c>
      <c r="AU316" s="17" t="s">
        <v>89</v>
      </c>
    </row>
    <row r="317" s="13" customFormat="1">
      <c r="A317" s="13"/>
      <c r="B317" s="236"/>
      <c r="C317" s="237"/>
      <c r="D317" s="231" t="s">
        <v>149</v>
      </c>
      <c r="E317" s="238" t="s">
        <v>1</v>
      </c>
      <c r="F317" s="239" t="s">
        <v>397</v>
      </c>
      <c r="G317" s="237"/>
      <c r="H317" s="240">
        <v>38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6" t="s">
        <v>149</v>
      </c>
      <c r="AU317" s="246" t="s">
        <v>89</v>
      </c>
      <c r="AV317" s="13" t="s">
        <v>89</v>
      </c>
      <c r="AW317" s="13" t="s">
        <v>37</v>
      </c>
      <c r="AX317" s="13" t="s">
        <v>79</v>
      </c>
      <c r="AY317" s="246" t="s">
        <v>138</v>
      </c>
    </row>
    <row r="318" s="14" customFormat="1">
      <c r="A318" s="14"/>
      <c r="B318" s="247"/>
      <c r="C318" s="248"/>
      <c r="D318" s="231" t="s">
        <v>149</v>
      </c>
      <c r="E318" s="249" t="s">
        <v>1</v>
      </c>
      <c r="F318" s="250" t="s">
        <v>152</v>
      </c>
      <c r="G318" s="248"/>
      <c r="H318" s="251">
        <v>38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7" t="s">
        <v>149</v>
      </c>
      <c r="AU318" s="257" t="s">
        <v>89</v>
      </c>
      <c r="AV318" s="14" t="s">
        <v>145</v>
      </c>
      <c r="AW318" s="14" t="s">
        <v>37</v>
      </c>
      <c r="AX318" s="14" t="s">
        <v>87</v>
      </c>
      <c r="AY318" s="257" t="s">
        <v>138</v>
      </c>
    </row>
    <row r="319" s="2" customFormat="1" ht="24.15" customHeight="1">
      <c r="A319" s="38"/>
      <c r="B319" s="39"/>
      <c r="C319" s="218" t="s">
        <v>398</v>
      </c>
      <c r="D319" s="218" t="s">
        <v>140</v>
      </c>
      <c r="E319" s="219" t="s">
        <v>399</v>
      </c>
      <c r="F319" s="220" t="s">
        <v>400</v>
      </c>
      <c r="G319" s="221" t="s">
        <v>179</v>
      </c>
      <c r="H319" s="222">
        <v>110.40000000000001</v>
      </c>
      <c r="I319" s="223"/>
      <c r="J319" s="224">
        <f>ROUND(I319*H319,2)</f>
        <v>0</v>
      </c>
      <c r="K319" s="220" t="s">
        <v>144</v>
      </c>
      <c r="L319" s="44"/>
      <c r="M319" s="225" t="s">
        <v>1</v>
      </c>
      <c r="N319" s="226" t="s">
        <v>44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0.035000000000000003</v>
      </c>
      <c r="T319" s="228">
        <f>S319*H319</f>
        <v>3.8640000000000008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145</v>
      </c>
      <c r="AT319" s="229" t="s">
        <v>140</v>
      </c>
      <c r="AU319" s="229" t="s">
        <v>89</v>
      </c>
      <c r="AY319" s="17" t="s">
        <v>138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87</v>
      </c>
      <c r="BK319" s="230">
        <f>ROUND(I319*H319,2)</f>
        <v>0</v>
      </c>
      <c r="BL319" s="17" t="s">
        <v>145</v>
      </c>
      <c r="BM319" s="229" t="s">
        <v>401</v>
      </c>
    </row>
    <row r="320" s="2" customFormat="1">
      <c r="A320" s="38"/>
      <c r="B320" s="39"/>
      <c r="C320" s="40"/>
      <c r="D320" s="231" t="s">
        <v>147</v>
      </c>
      <c r="E320" s="40"/>
      <c r="F320" s="232" t="s">
        <v>402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147</v>
      </c>
      <c r="AU320" s="17" t="s">
        <v>89</v>
      </c>
    </row>
    <row r="321" s="13" customFormat="1">
      <c r="A321" s="13"/>
      <c r="B321" s="236"/>
      <c r="C321" s="237"/>
      <c r="D321" s="231" t="s">
        <v>149</v>
      </c>
      <c r="E321" s="238" t="s">
        <v>1</v>
      </c>
      <c r="F321" s="239" t="s">
        <v>403</v>
      </c>
      <c r="G321" s="237"/>
      <c r="H321" s="240">
        <v>110.40000000000001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149</v>
      </c>
      <c r="AU321" s="246" t="s">
        <v>89</v>
      </c>
      <c r="AV321" s="13" t="s">
        <v>89</v>
      </c>
      <c r="AW321" s="13" t="s">
        <v>37</v>
      </c>
      <c r="AX321" s="13" t="s">
        <v>79</v>
      </c>
      <c r="AY321" s="246" t="s">
        <v>138</v>
      </c>
    </row>
    <row r="322" s="14" customFormat="1">
      <c r="A322" s="14"/>
      <c r="B322" s="247"/>
      <c r="C322" s="248"/>
      <c r="D322" s="231" t="s">
        <v>149</v>
      </c>
      <c r="E322" s="249" t="s">
        <v>1</v>
      </c>
      <c r="F322" s="250" t="s">
        <v>152</v>
      </c>
      <c r="G322" s="248"/>
      <c r="H322" s="251">
        <v>110.40000000000001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7" t="s">
        <v>149</v>
      </c>
      <c r="AU322" s="257" t="s">
        <v>89</v>
      </c>
      <c r="AV322" s="14" t="s">
        <v>145</v>
      </c>
      <c r="AW322" s="14" t="s">
        <v>37</v>
      </c>
      <c r="AX322" s="14" t="s">
        <v>87</v>
      </c>
      <c r="AY322" s="257" t="s">
        <v>138</v>
      </c>
    </row>
    <row r="323" s="2" customFormat="1" ht="24.15" customHeight="1">
      <c r="A323" s="38"/>
      <c r="B323" s="39"/>
      <c r="C323" s="218" t="s">
        <v>404</v>
      </c>
      <c r="D323" s="218" t="s">
        <v>140</v>
      </c>
      <c r="E323" s="219" t="s">
        <v>405</v>
      </c>
      <c r="F323" s="220" t="s">
        <v>406</v>
      </c>
      <c r="G323" s="221" t="s">
        <v>303</v>
      </c>
      <c r="H323" s="222">
        <v>4</v>
      </c>
      <c r="I323" s="223"/>
      <c r="J323" s="224">
        <f>ROUND(I323*H323,2)</f>
        <v>0</v>
      </c>
      <c r="K323" s="220" t="s">
        <v>144</v>
      </c>
      <c r="L323" s="44"/>
      <c r="M323" s="225" t="s">
        <v>1</v>
      </c>
      <c r="N323" s="226" t="s">
        <v>44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0.082000000000000003</v>
      </c>
      <c r="T323" s="228">
        <f>S323*H323</f>
        <v>0.32800000000000001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145</v>
      </c>
      <c r="AT323" s="229" t="s">
        <v>140</v>
      </c>
      <c r="AU323" s="229" t="s">
        <v>89</v>
      </c>
      <c r="AY323" s="17" t="s">
        <v>138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87</v>
      </c>
      <c r="BK323" s="230">
        <f>ROUND(I323*H323,2)</f>
        <v>0</v>
      </c>
      <c r="BL323" s="17" t="s">
        <v>145</v>
      </c>
      <c r="BM323" s="229" t="s">
        <v>407</v>
      </c>
    </row>
    <row r="324" s="2" customFormat="1">
      <c r="A324" s="38"/>
      <c r="B324" s="39"/>
      <c r="C324" s="40"/>
      <c r="D324" s="231" t="s">
        <v>147</v>
      </c>
      <c r="E324" s="40"/>
      <c r="F324" s="232" t="s">
        <v>408</v>
      </c>
      <c r="G324" s="40"/>
      <c r="H324" s="40"/>
      <c r="I324" s="233"/>
      <c r="J324" s="40"/>
      <c r="K324" s="40"/>
      <c r="L324" s="44"/>
      <c r="M324" s="234"/>
      <c r="N324" s="235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147</v>
      </c>
      <c r="AU324" s="17" t="s">
        <v>89</v>
      </c>
    </row>
    <row r="325" s="13" customFormat="1">
      <c r="A325" s="13"/>
      <c r="B325" s="236"/>
      <c r="C325" s="237"/>
      <c r="D325" s="231" t="s">
        <v>149</v>
      </c>
      <c r="E325" s="238" t="s">
        <v>1</v>
      </c>
      <c r="F325" s="239" t="s">
        <v>316</v>
      </c>
      <c r="G325" s="237"/>
      <c r="H325" s="240">
        <v>2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6" t="s">
        <v>149</v>
      </c>
      <c r="AU325" s="246" t="s">
        <v>89</v>
      </c>
      <c r="AV325" s="13" t="s">
        <v>89</v>
      </c>
      <c r="AW325" s="13" t="s">
        <v>37</v>
      </c>
      <c r="AX325" s="13" t="s">
        <v>79</v>
      </c>
      <c r="AY325" s="246" t="s">
        <v>138</v>
      </c>
    </row>
    <row r="326" s="13" customFormat="1">
      <c r="A326" s="13"/>
      <c r="B326" s="236"/>
      <c r="C326" s="237"/>
      <c r="D326" s="231" t="s">
        <v>149</v>
      </c>
      <c r="E326" s="238" t="s">
        <v>1</v>
      </c>
      <c r="F326" s="239" t="s">
        <v>317</v>
      </c>
      <c r="G326" s="237"/>
      <c r="H326" s="240">
        <v>2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6" t="s">
        <v>149</v>
      </c>
      <c r="AU326" s="246" t="s">
        <v>89</v>
      </c>
      <c r="AV326" s="13" t="s">
        <v>89</v>
      </c>
      <c r="AW326" s="13" t="s">
        <v>37</v>
      </c>
      <c r="AX326" s="13" t="s">
        <v>79</v>
      </c>
      <c r="AY326" s="246" t="s">
        <v>138</v>
      </c>
    </row>
    <row r="327" s="14" customFormat="1">
      <c r="A327" s="14"/>
      <c r="B327" s="247"/>
      <c r="C327" s="248"/>
      <c r="D327" s="231" t="s">
        <v>149</v>
      </c>
      <c r="E327" s="249" t="s">
        <v>1</v>
      </c>
      <c r="F327" s="250" t="s">
        <v>152</v>
      </c>
      <c r="G327" s="248"/>
      <c r="H327" s="251">
        <v>4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149</v>
      </c>
      <c r="AU327" s="257" t="s">
        <v>89</v>
      </c>
      <c r="AV327" s="14" t="s">
        <v>145</v>
      </c>
      <c r="AW327" s="14" t="s">
        <v>37</v>
      </c>
      <c r="AX327" s="14" t="s">
        <v>87</v>
      </c>
      <c r="AY327" s="257" t="s">
        <v>138</v>
      </c>
    </row>
    <row r="328" s="2" customFormat="1" ht="24.15" customHeight="1">
      <c r="A328" s="38"/>
      <c r="B328" s="39"/>
      <c r="C328" s="218" t="s">
        <v>409</v>
      </c>
      <c r="D328" s="218" t="s">
        <v>140</v>
      </c>
      <c r="E328" s="219" t="s">
        <v>410</v>
      </c>
      <c r="F328" s="220" t="s">
        <v>411</v>
      </c>
      <c r="G328" s="221" t="s">
        <v>303</v>
      </c>
      <c r="H328" s="222">
        <v>1</v>
      </c>
      <c r="I328" s="223"/>
      <c r="J328" s="224">
        <f>ROUND(I328*H328,2)</f>
        <v>0</v>
      </c>
      <c r="K328" s="220" t="s">
        <v>144</v>
      </c>
      <c r="L328" s="44"/>
      <c r="M328" s="225" t="s">
        <v>1</v>
      </c>
      <c r="N328" s="226" t="s">
        <v>44</v>
      </c>
      <c r="O328" s="91"/>
      <c r="P328" s="227">
        <f>O328*H328</f>
        <v>0</v>
      </c>
      <c r="Q328" s="227">
        <v>0</v>
      </c>
      <c r="R328" s="227">
        <f>Q328*H328</f>
        <v>0</v>
      </c>
      <c r="S328" s="227">
        <v>0.0040000000000000001</v>
      </c>
      <c r="T328" s="228">
        <f>S328*H328</f>
        <v>0.0040000000000000001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145</v>
      </c>
      <c r="AT328" s="229" t="s">
        <v>140</v>
      </c>
      <c r="AU328" s="229" t="s">
        <v>89</v>
      </c>
      <c r="AY328" s="17" t="s">
        <v>138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87</v>
      </c>
      <c r="BK328" s="230">
        <f>ROUND(I328*H328,2)</f>
        <v>0</v>
      </c>
      <c r="BL328" s="17" t="s">
        <v>145</v>
      </c>
      <c r="BM328" s="229" t="s">
        <v>412</v>
      </c>
    </row>
    <row r="329" s="2" customFormat="1">
      <c r="A329" s="38"/>
      <c r="B329" s="39"/>
      <c r="C329" s="40"/>
      <c r="D329" s="231" t="s">
        <v>147</v>
      </c>
      <c r="E329" s="40"/>
      <c r="F329" s="232" t="s">
        <v>413</v>
      </c>
      <c r="G329" s="40"/>
      <c r="H329" s="40"/>
      <c r="I329" s="233"/>
      <c r="J329" s="40"/>
      <c r="K329" s="40"/>
      <c r="L329" s="44"/>
      <c r="M329" s="234"/>
      <c r="N329" s="235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147</v>
      </c>
      <c r="AU329" s="17" t="s">
        <v>89</v>
      </c>
    </row>
    <row r="330" s="13" customFormat="1">
      <c r="A330" s="13"/>
      <c r="B330" s="236"/>
      <c r="C330" s="237"/>
      <c r="D330" s="231" t="s">
        <v>149</v>
      </c>
      <c r="E330" s="238" t="s">
        <v>1</v>
      </c>
      <c r="F330" s="239" t="s">
        <v>315</v>
      </c>
      <c r="G330" s="237"/>
      <c r="H330" s="240">
        <v>1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6" t="s">
        <v>149</v>
      </c>
      <c r="AU330" s="246" t="s">
        <v>89</v>
      </c>
      <c r="AV330" s="13" t="s">
        <v>89</v>
      </c>
      <c r="AW330" s="13" t="s">
        <v>37</v>
      </c>
      <c r="AX330" s="13" t="s">
        <v>79</v>
      </c>
      <c r="AY330" s="246" t="s">
        <v>138</v>
      </c>
    </row>
    <row r="331" s="14" customFormat="1">
      <c r="A331" s="14"/>
      <c r="B331" s="247"/>
      <c r="C331" s="248"/>
      <c r="D331" s="231" t="s">
        <v>149</v>
      </c>
      <c r="E331" s="249" t="s">
        <v>1</v>
      </c>
      <c r="F331" s="250" t="s">
        <v>152</v>
      </c>
      <c r="G331" s="248"/>
      <c r="H331" s="251">
        <v>1</v>
      </c>
      <c r="I331" s="252"/>
      <c r="J331" s="248"/>
      <c r="K331" s="248"/>
      <c r="L331" s="253"/>
      <c r="M331" s="254"/>
      <c r="N331" s="255"/>
      <c r="O331" s="255"/>
      <c r="P331" s="255"/>
      <c r="Q331" s="255"/>
      <c r="R331" s="255"/>
      <c r="S331" s="255"/>
      <c r="T331" s="25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7" t="s">
        <v>149</v>
      </c>
      <c r="AU331" s="257" t="s">
        <v>89</v>
      </c>
      <c r="AV331" s="14" t="s">
        <v>145</v>
      </c>
      <c r="AW331" s="14" t="s">
        <v>37</v>
      </c>
      <c r="AX331" s="14" t="s">
        <v>87</v>
      </c>
      <c r="AY331" s="257" t="s">
        <v>138</v>
      </c>
    </row>
    <row r="332" s="2" customFormat="1" ht="24.15" customHeight="1">
      <c r="A332" s="38"/>
      <c r="B332" s="39"/>
      <c r="C332" s="218" t="s">
        <v>414</v>
      </c>
      <c r="D332" s="218" t="s">
        <v>140</v>
      </c>
      <c r="E332" s="219" t="s">
        <v>415</v>
      </c>
      <c r="F332" s="220" t="s">
        <v>416</v>
      </c>
      <c r="G332" s="221" t="s">
        <v>417</v>
      </c>
      <c r="H332" s="222">
        <v>2</v>
      </c>
      <c r="I332" s="223"/>
      <c r="J332" s="224">
        <f>ROUND(I332*H332,2)</f>
        <v>0</v>
      </c>
      <c r="K332" s="220" t="s">
        <v>144</v>
      </c>
      <c r="L332" s="44"/>
      <c r="M332" s="225" t="s">
        <v>1</v>
      </c>
      <c r="N332" s="226" t="s">
        <v>44</v>
      </c>
      <c r="O332" s="91"/>
      <c r="P332" s="227">
        <f>O332*H332</f>
        <v>0</v>
      </c>
      <c r="Q332" s="227">
        <v>0</v>
      </c>
      <c r="R332" s="227">
        <f>Q332*H332</f>
        <v>0</v>
      </c>
      <c r="S332" s="227">
        <v>1</v>
      </c>
      <c r="T332" s="228">
        <f>S332*H332</f>
        <v>2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9" t="s">
        <v>145</v>
      </c>
      <c r="AT332" s="229" t="s">
        <v>140</v>
      </c>
      <c r="AU332" s="229" t="s">
        <v>89</v>
      </c>
      <c r="AY332" s="17" t="s">
        <v>138</v>
      </c>
      <c r="BE332" s="230">
        <f>IF(N332="základní",J332,0)</f>
        <v>0</v>
      </c>
      <c r="BF332" s="230">
        <f>IF(N332="snížená",J332,0)</f>
        <v>0</v>
      </c>
      <c r="BG332" s="230">
        <f>IF(N332="zákl. přenesená",J332,0)</f>
        <v>0</v>
      </c>
      <c r="BH332" s="230">
        <f>IF(N332="sníž. přenesená",J332,0)</f>
        <v>0</v>
      </c>
      <c r="BI332" s="230">
        <f>IF(N332="nulová",J332,0)</f>
        <v>0</v>
      </c>
      <c r="BJ332" s="17" t="s">
        <v>87</v>
      </c>
      <c r="BK332" s="230">
        <f>ROUND(I332*H332,2)</f>
        <v>0</v>
      </c>
      <c r="BL332" s="17" t="s">
        <v>145</v>
      </c>
      <c r="BM332" s="229" t="s">
        <v>418</v>
      </c>
    </row>
    <row r="333" s="2" customFormat="1">
      <c r="A333" s="38"/>
      <c r="B333" s="39"/>
      <c r="C333" s="40"/>
      <c r="D333" s="231" t="s">
        <v>147</v>
      </c>
      <c r="E333" s="40"/>
      <c r="F333" s="232" t="s">
        <v>419</v>
      </c>
      <c r="G333" s="40"/>
      <c r="H333" s="40"/>
      <c r="I333" s="233"/>
      <c r="J333" s="40"/>
      <c r="K333" s="40"/>
      <c r="L333" s="44"/>
      <c r="M333" s="234"/>
      <c r="N333" s="235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147</v>
      </c>
      <c r="AU333" s="17" t="s">
        <v>89</v>
      </c>
    </row>
    <row r="334" s="13" customFormat="1">
      <c r="A334" s="13"/>
      <c r="B334" s="236"/>
      <c r="C334" s="237"/>
      <c r="D334" s="231" t="s">
        <v>149</v>
      </c>
      <c r="E334" s="238" t="s">
        <v>1</v>
      </c>
      <c r="F334" s="239" t="s">
        <v>420</v>
      </c>
      <c r="G334" s="237"/>
      <c r="H334" s="240">
        <v>2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6" t="s">
        <v>149</v>
      </c>
      <c r="AU334" s="246" t="s">
        <v>89</v>
      </c>
      <c r="AV334" s="13" t="s">
        <v>89</v>
      </c>
      <c r="AW334" s="13" t="s">
        <v>37</v>
      </c>
      <c r="AX334" s="13" t="s">
        <v>79</v>
      </c>
      <c r="AY334" s="246" t="s">
        <v>138</v>
      </c>
    </row>
    <row r="335" s="14" customFormat="1">
      <c r="A335" s="14"/>
      <c r="B335" s="247"/>
      <c r="C335" s="248"/>
      <c r="D335" s="231" t="s">
        <v>149</v>
      </c>
      <c r="E335" s="249" t="s">
        <v>1</v>
      </c>
      <c r="F335" s="250" t="s">
        <v>152</v>
      </c>
      <c r="G335" s="248"/>
      <c r="H335" s="251">
        <v>2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149</v>
      </c>
      <c r="AU335" s="257" t="s">
        <v>89</v>
      </c>
      <c r="AV335" s="14" t="s">
        <v>145</v>
      </c>
      <c r="AW335" s="14" t="s">
        <v>37</v>
      </c>
      <c r="AX335" s="14" t="s">
        <v>87</v>
      </c>
      <c r="AY335" s="257" t="s">
        <v>138</v>
      </c>
    </row>
    <row r="336" s="2" customFormat="1" ht="24.15" customHeight="1">
      <c r="A336" s="38"/>
      <c r="B336" s="39"/>
      <c r="C336" s="218" t="s">
        <v>421</v>
      </c>
      <c r="D336" s="218" t="s">
        <v>140</v>
      </c>
      <c r="E336" s="219" t="s">
        <v>422</v>
      </c>
      <c r="F336" s="220" t="s">
        <v>423</v>
      </c>
      <c r="G336" s="221" t="s">
        <v>198</v>
      </c>
      <c r="H336" s="222">
        <v>14.800000000000001</v>
      </c>
      <c r="I336" s="223"/>
      <c r="J336" s="224">
        <f>ROUND(I336*H336,2)</f>
        <v>0</v>
      </c>
      <c r="K336" s="220" t="s">
        <v>144</v>
      </c>
      <c r="L336" s="44"/>
      <c r="M336" s="225" t="s">
        <v>1</v>
      </c>
      <c r="N336" s="226" t="s">
        <v>44</v>
      </c>
      <c r="O336" s="91"/>
      <c r="P336" s="227">
        <f>O336*H336</f>
        <v>0</v>
      </c>
      <c r="Q336" s="227">
        <v>0</v>
      </c>
      <c r="R336" s="227">
        <f>Q336*H336</f>
        <v>0</v>
      </c>
      <c r="S336" s="227">
        <v>2.2000000000000002</v>
      </c>
      <c r="T336" s="228">
        <f>S336*H336</f>
        <v>32.560000000000002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9" t="s">
        <v>145</v>
      </c>
      <c r="AT336" s="229" t="s">
        <v>140</v>
      </c>
      <c r="AU336" s="229" t="s">
        <v>89</v>
      </c>
      <c r="AY336" s="17" t="s">
        <v>138</v>
      </c>
      <c r="BE336" s="230">
        <f>IF(N336="základní",J336,0)</f>
        <v>0</v>
      </c>
      <c r="BF336" s="230">
        <f>IF(N336="snížená",J336,0)</f>
        <v>0</v>
      </c>
      <c r="BG336" s="230">
        <f>IF(N336="zákl. přenesená",J336,0)</f>
        <v>0</v>
      </c>
      <c r="BH336" s="230">
        <f>IF(N336="sníž. přenesená",J336,0)</f>
        <v>0</v>
      </c>
      <c r="BI336" s="230">
        <f>IF(N336="nulová",J336,0)</f>
        <v>0</v>
      </c>
      <c r="BJ336" s="17" t="s">
        <v>87</v>
      </c>
      <c r="BK336" s="230">
        <f>ROUND(I336*H336,2)</f>
        <v>0</v>
      </c>
      <c r="BL336" s="17" t="s">
        <v>145</v>
      </c>
      <c r="BM336" s="229" t="s">
        <v>424</v>
      </c>
    </row>
    <row r="337" s="2" customFormat="1">
      <c r="A337" s="38"/>
      <c r="B337" s="39"/>
      <c r="C337" s="40"/>
      <c r="D337" s="231" t="s">
        <v>147</v>
      </c>
      <c r="E337" s="40"/>
      <c r="F337" s="232" t="s">
        <v>425</v>
      </c>
      <c r="G337" s="40"/>
      <c r="H337" s="40"/>
      <c r="I337" s="233"/>
      <c r="J337" s="40"/>
      <c r="K337" s="40"/>
      <c r="L337" s="44"/>
      <c r="M337" s="234"/>
      <c r="N337" s="235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147</v>
      </c>
      <c r="AU337" s="17" t="s">
        <v>89</v>
      </c>
    </row>
    <row r="338" s="13" customFormat="1">
      <c r="A338" s="13"/>
      <c r="B338" s="236"/>
      <c r="C338" s="237"/>
      <c r="D338" s="231" t="s">
        <v>149</v>
      </c>
      <c r="E338" s="238" t="s">
        <v>1</v>
      </c>
      <c r="F338" s="239" t="s">
        <v>426</v>
      </c>
      <c r="G338" s="237"/>
      <c r="H338" s="240">
        <v>1.6000000000000001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6" t="s">
        <v>149</v>
      </c>
      <c r="AU338" s="246" t="s">
        <v>89</v>
      </c>
      <c r="AV338" s="13" t="s">
        <v>89</v>
      </c>
      <c r="AW338" s="13" t="s">
        <v>37</v>
      </c>
      <c r="AX338" s="13" t="s">
        <v>79</v>
      </c>
      <c r="AY338" s="246" t="s">
        <v>138</v>
      </c>
    </row>
    <row r="339" s="13" customFormat="1">
      <c r="A339" s="13"/>
      <c r="B339" s="236"/>
      <c r="C339" s="237"/>
      <c r="D339" s="231" t="s">
        <v>149</v>
      </c>
      <c r="E339" s="238" t="s">
        <v>1</v>
      </c>
      <c r="F339" s="239" t="s">
        <v>427</v>
      </c>
      <c r="G339" s="237"/>
      <c r="H339" s="240">
        <v>9.3599999999999994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149</v>
      </c>
      <c r="AU339" s="246" t="s">
        <v>89</v>
      </c>
      <c r="AV339" s="13" t="s">
        <v>89</v>
      </c>
      <c r="AW339" s="13" t="s">
        <v>37</v>
      </c>
      <c r="AX339" s="13" t="s">
        <v>79</v>
      </c>
      <c r="AY339" s="246" t="s">
        <v>138</v>
      </c>
    </row>
    <row r="340" s="13" customFormat="1">
      <c r="A340" s="13"/>
      <c r="B340" s="236"/>
      <c r="C340" s="237"/>
      <c r="D340" s="231" t="s">
        <v>149</v>
      </c>
      <c r="E340" s="238" t="s">
        <v>1</v>
      </c>
      <c r="F340" s="239" t="s">
        <v>428</v>
      </c>
      <c r="G340" s="237"/>
      <c r="H340" s="240">
        <v>3.8400000000000007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6" t="s">
        <v>149</v>
      </c>
      <c r="AU340" s="246" t="s">
        <v>89</v>
      </c>
      <c r="AV340" s="13" t="s">
        <v>89</v>
      </c>
      <c r="AW340" s="13" t="s">
        <v>37</v>
      </c>
      <c r="AX340" s="13" t="s">
        <v>79</v>
      </c>
      <c r="AY340" s="246" t="s">
        <v>138</v>
      </c>
    </row>
    <row r="341" s="14" customFormat="1">
      <c r="A341" s="14"/>
      <c r="B341" s="247"/>
      <c r="C341" s="248"/>
      <c r="D341" s="231" t="s">
        <v>149</v>
      </c>
      <c r="E341" s="249" t="s">
        <v>1</v>
      </c>
      <c r="F341" s="250" t="s">
        <v>152</v>
      </c>
      <c r="G341" s="248"/>
      <c r="H341" s="251">
        <v>14.800000000000001</v>
      </c>
      <c r="I341" s="252"/>
      <c r="J341" s="248"/>
      <c r="K341" s="248"/>
      <c r="L341" s="253"/>
      <c r="M341" s="254"/>
      <c r="N341" s="255"/>
      <c r="O341" s="255"/>
      <c r="P341" s="255"/>
      <c r="Q341" s="255"/>
      <c r="R341" s="255"/>
      <c r="S341" s="255"/>
      <c r="T341" s="25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7" t="s">
        <v>149</v>
      </c>
      <c r="AU341" s="257" t="s">
        <v>89</v>
      </c>
      <c r="AV341" s="14" t="s">
        <v>145</v>
      </c>
      <c r="AW341" s="14" t="s">
        <v>37</v>
      </c>
      <c r="AX341" s="14" t="s">
        <v>87</v>
      </c>
      <c r="AY341" s="257" t="s">
        <v>138</v>
      </c>
    </row>
    <row r="342" s="2" customFormat="1" ht="16.5" customHeight="1">
      <c r="A342" s="38"/>
      <c r="B342" s="39"/>
      <c r="C342" s="218" t="s">
        <v>429</v>
      </c>
      <c r="D342" s="218" t="s">
        <v>140</v>
      </c>
      <c r="E342" s="219" t="s">
        <v>430</v>
      </c>
      <c r="F342" s="220" t="s">
        <v>431</v>
      </c>
      <c r="G342" s="221" t="s">
        <v>303</v>
      </c>
      <c r="H342" s="222">
        <v>1</v>
      </c>
      <c r="I342" s="223"/>
      <c r="J342" s="224">
        <f>ROUND(I342*H342,2)</f>
        <v>0</v>
      </c>
      <c r="K342" s="220" t="s">
        <v>1</v>
      </c>
      <c r="L342" s="44"/>
      <c r="M342" s="225" t="s">
        <v>1</v>
      </c>
      <c r="N342" s="226" t="s">
        <v>44</v>
      </c>
      <c r="O342" s="91"/>
      <c r="P342" s="227">
        <f>O342*H342</f>
        <v>0</v>
      </c>
      <c r="Q342" s="227">
        <v>0</v>
      </c>
      <c r="R342" s="227">
        <f>Q342*H342</f>
        <v>0</v>
      </c>
      <c r="S342" s="227">
        <v>2.2000000000000002</v>
      </c>
      <c r="T342" s="228">
        <f>S342*H342</f>
        <v>2.2000000000000002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145</v>
      </c>
      <c r="AT342" s="229" t="s">
        <v>140</v>
      </c>
      <c r="AU342" s="229" t="s">
        <v>89</v>
      </c>
      <c r="AY342" s="17" t="s">
        <v>138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87</v>
      </c>
      <c r="BK342" s="230">
        <f>ROUND(I342*H342,2)</f>
        <v>0</v>
      </c>
      <c r="BL342" s="17" t="s">
        <v>145</v>
      </c>
      <c r="BM342" s="229" t="s">
        <v>432</v>
      </c>
    </row>
    <row r="343" s="2" customFormat="1">
      <c r="A343" s="38"/>
      <c r="B343" s="39"/>
      <c r="C343" s="40"/>
      <c r="D343" s="231" t="s">
        <v>147</v>
      </c>
      <c r="E343" s="40"/>
      <c r="F343" s="232" t="s">
        <v>433</v>
      </c>
      <c r="G343" s="40"/>
      <c r="H343" s="40"/>
      <c r="I343" s="233"/>
      <c r="J343" s="40"/>
      <c r="K343" s="40"/>
      <c r="L343" s="44"/>
      <c r="M343" s="234"/>
      <c r="N343" s="235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147</v>
      </c>
      <c r="AU343" s="17" t="s">
        <v>89</v>
      </c>
    </row>
    <row r="344" s="2" customFormat="1" ht="16.5" customHeight="1">
      <c r="A344" s="38"/>
      <c r="B344" s="39"/>
      <c r="C344" s="218" t="s">
        <v>434</v>
      </c>
      <c r="D344" s="218" t="s">
        <v>140</v>
      </c>
      <c r="E344" s="219" t="s">
        <v>435</v>
      </c>
      <c r="F344" s="220" t="s">
        <v>436</v>
      </c>
      <c r="G344" s="221" t="s">
        <v>303</v>
      </c>
      <c r="H344" s="222">
        <v>1</v>
      </c>
      <c r="I344" s="223"/>
      <c r="J344" s="224">
        <f>ROUND(I344*H344,2)</f>
        <v>0</v>
      </c>
      <c r="K344" s="220" t="s">
        <v>1</v>
      </c>
      <c r="L344" s="44"/>
      <c r="M344" s="225" t="s">
        <v>1</v>
      </c>
      <c r="N344" s="226" t="s">
        <v>44</v>
      </c>
      <c r="O344" s="91"/>
      <c r="P344" s="227">
        <f>O344*H344</f>
        <v>0</v>
      </c>
      <c r="Q344" s="227">
        <v>0</v>
      </c>
      <c r="R344" s="227">
        <f>Q344*H344</f>
        <v>0</v>
      </c>
      <c r="S344" s="227">
        <v>2.2000000000000002</v>
      </c>
      <c r="T344" s="228">
        <f>S344*H344</f>
        <v>2.2000000000000002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9" t="s">
        <v>145</v>
      </c>
      <c r="AT344" s="229" t="s">
        <v>140</v>
      </c>
      <c r="AU344" s="229" t="s">
        <v>89</v>
      </c>
      <c r="AY344" s="17" t="s">
        <v>138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7" t="s">
        <v>87</v>
      </c>
      <c r="BK344" s="230">
        <f>ROUND(I344*H344,2)</f>
        <v>0</v>
      </c>
      <c r="BL344" s="17" t="s">
        <v>145</v>
      </c>
      <c r="BM344" s="229" t="s">
        <v>437</v>
      </c>
    </row>
    <row r="345" s="2" customFormat="1">
      <c r="A345" s="38"/>
      <c r="B345" s="39"/>
      <c r="C345" s="40"/>
      <c r="D345" s="231" t="s">
        <v>147</v>
      </c>
      <c r="E345" s="40"/>
      <c r="F345" s="232" t="s">
        <v>438</v>
      </c>
      <c r="G345" s="40"/>
      <c r="H345" s="40"/>
      <c r="I345" s="233"/>
      <c r="J345" s="40"/>
      <c r="K345" s="40"/>
      <c r="L345" s="44"/>
      <c r="M345" s="234"/>
      <c r="N345" s="235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147</v>
      </c>
      <c r="AU345" s="17" t="s">
        <v>89</v>
      </c>
    </row>
    <row r="346" s="2" customFormat="1" ht="16.5" customHeight="1">
      <c r="A346" s="38"/>
      <c r="B346" s="39"/>
      <c r="C346" s="218" t="s">
        <v>439</v>
      </c>
      <c r="D346" s="218" t="s">
        <v>140</v>
      </c>
      <c r="E346" s="219" t="s">
        <v>440</v>
      </c>
      <c r="F346" s="220" t="s">
        <v>441</v>
      </c>
      <c r="G346" s="221" t="s">
        <v>303</v>
      </c>
      <c r="H346" s="222">
        <v>1</v>
      </c>
      <c r="I346" s="223"/>
      <c r="J346" s="224">
        <f>ROUND(I346*H346,2)</f>
        <v>0</v>
      </c>
      <c r="K346" s="220" t="s">
        <v>1</v>
      </c>
      <c r="L346" s="44"/>
      <c r="M346" s="225" t="s">
        <v>1</v>
      </c>
      <c r="N346" s="226" t="s">
        <v>44</v>
      </c>
      <c r="O346" s="91"/>
      <c r="P346" s="227">
        <f>O346*H346</f>
        <v>0</v>
      </c>
      <c r="Q346" s="227">
        <v>0</v>
      </c>
      <c r="R346" s="227">
        <f>Q346*H346</f>
        <v>0</v>
      </c>
      <c r="S346" s="227">
        <v>2.2000000000000002</v>
      </c>
      <c r="T346" s="228">
        <f>S346*H346</f>
        <v>2.2000000000000002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9" t="s">
        <v>145</v>
      </c>
      <c r="AT346" s="229" t="s">
        <v>140</v>
      </c>
      <c r="AU346" s="229" t="s">
        <v>89</v>
      </c>
      <c r="AY346" s="17" t="s">
        <v>138</v>
      </c>
      <c r="BE346" s="230">
        <f>IF(N346="základní",J346,0)</f>
        <v>0</v>
      </c>
      <c r="BF346" s="230">
        <f>IF(N346="snížená",J346,0)</f>
        <v>0</v>
      </c>
      <c r="BG346" s="230">
        <f>IF(N346="zákl. přenesená",J346,0)</f>
        <v>0</v>
      </c>
      <c r="BH346" s="230">
        <f>IF(N346="sníž. přenesená",J346,0)</f>
        <v>0</v>
      </c>
      <c r="BI346" s="230">
        <f>IF(N346="nulová",J346,0)</f>
        <v>0</v>
      </c>
      <c r="BJ346" s="17" t="s">
        <v>87</v>
      </c>
      <c r="BK346" s="230">
        <f>ROUND(I346*H346,2)</f>
        <v>0</v>
      </c>
      <c r="BL346" s="17" t="s">
        <v>145</v>
      </c>
      <c r="BM346" s="229" t="s">
        <v>442</v>
      </c>
    </row>
    <row r="347" s="2" customFormat="1">
      <c r="A347" s="38"/>
      <c r="B347" s="39"/>
      <c r="C347" s="40"/>
      <c r="D347" s="231" t="s">
        <v>147</v>
      </c>
      <c r="E347" s="40"/>
      <c r="F347" s="232" t="s">
        <v>443</v>
      </c>
      <c r="G347" s="40"/>
      <c r="H347" s="40"/>
      <c r="I347" s="233"/>
      <c r="J347" s="40"/>
      <c r="K347" s="40"/>
      <c r="L347" s="44"/>
      <c r="M347" s="234"/>
      <c r="N347" s="235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147</v>
      </c>
      <c r="AU347" s="17" t="s">
        <v>89</v>
      </c>
    </row>
    <row r="348" s="2" customFormat="1" ht="16.5" customHeight="1">
      <c r="A348" s="38"/>
      <c r="B348" s="39"/>
      <c r="C348" s="218" t="s">
        <v>444</v>
      </c>
      <c r="D348" s="218" t="s">
        <v>140</v>
      </c>
      <c r="E348" s="219" t="s">
        <v>445</v>
      </c>
      <c r="F348" s="220" t="s">
        <v>446</v>
      </c>
      <c r="G348" s="221" t="s">
        <v>303</v>
      </c>
      <c r="H348" s="222">
        <v>3</v>
      </c>
      <c r="I348" s="223"/>
      <c r="J348" s="224">
        <f>ROUND(I348*H348,2)</f>
        <v>0</v>
      </c>
      <c r="K348" s="220" t="s">
        <v>1</v>
      </c>
      <c r="L348" s="44"/>
      <c r="M348" s="225" t="s">
        <v>1</v>
      </c>
      <c r="N348" s="226" t="s">
        <v>44</v>
      </c>
      <c r="O348" s="91"/>
      <c r="P348" s="227">
        <f>O348*H348</f>
        <v>0</v>
      </c>
      <c r="Q348" s="227">
        <v>0</v>
      </c>
      <c r="R348" s="227">
        <f>Q348*H348</f>
        <v>0</v>
      </c>
      <c r="S348" s="227">
        <v>2.2000000000000002</v>
      </c>
      <c r="T348" s="228">
        <f>S348*H348</f>
        <v>6.6000000000000005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9" t="s">
        <v>145</v>
      </c>
      <c r="AT348" s="229" t="s">
        <v>140</v>
      </c>
      <c r="AU348" s="229" t="s">
        <v>89</v>
      </c>
      <c r="AY348" s="17" t="s">
        <v>138</v>
      </c>
      <c r="BE348" s="230">
        <f>IF(N348="základní",J348,0)</f>
        <v>0</v>
      </c>
      <c r="BF348" s="230">
        <f>IF(N348="snížená",J348,0)</f>
        <v>0</v>
      </c>
      <c r="BG348" s="230">
        <f>IF(N348="zákl. přenesená",J348,0)</f>
        <v>0</v>
      </c>
      <c r="BH348" s="230">
        <f>IF(N348="sníž. přenesená",J348,0)</f>
        <v>0</v>
      </c>
      <c r="BI348" s="230">
        <f>IF(N348="nulová",J348,0)</f>
        <v>0</v>
      </c>
      <c r="BJ348" s="17" t="s">
        <v>87</v>
      </c>
      <c r="BK348" s="230">
        <f>ROUND(I348*H348,2)</f>
        <v>0</v>
      </c>
      <c r="BL348" s="17" t="s">
        <v>145</v>
      </c>
      <c r="BM348" s="229" t="s">
        <v>447</v>
      </c>
    </row>
    <row r="349" s="2" customFormat="1">
      <c r="A349" s="38"/>
      <c r="B349" s="39"/>
      <c r="C349" s="40"/>
      <c r="D349" s="231" t="s">
        <v>147</v>
      </c>
      <c r="E349" s="40"/>
      <c r="F349" s="232" t="s">
        <v>448</v>
      </c>
      <c r="G349" s="40"/>
      <c r="H349" s="40"/>
      <c r="I349" s="233"/>
      <c r="J349" s="40"/>
      <c r="K349" s="40"/>
      <c r="L349" s="44"/>
      <c r="M349" s="234"/>
      <c r="N349" s="235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147</v>
      </c>
      <c r="AU349" s="17" t="s">
        <v>89</v>
      </c>
    </row>
    <row r="350" s="2" customFormat="1" ht="16.5" customHeight="1">
      <c r="A350" s="38"/>
      <c r="B350" s="39"/>
      <c r="C350" s="218" t="s">
        <v>449</v>
      </c>
      <c r="D350" s="218" t="s">
        <v>140</v>
      </c>
      <c r="E350" s="219" t="s">
        <v>450</v>
      </c>
      <c r="F350" s="220" t="s">
        <v>451</v>
      </c>
      <c r="G350" s="221" t="s">
        <v>303</v>
      </c>
      <c r="H350" s="222">
        <v>1</v>
      </c>
      <c r="I350" s="223"/>
      <c r="J350" s="224">
        <f>ROUND(I350*H350,2)</f>
        <v>0</v>
      </c>
      <c r="K350" s="220" t="s">
        <v>1</v>
      </c>
      <c r="L350" s="44"/>
      <c r="M350" s="225" t="s">
        <v>1</v>
      </c>
      <c r="N350" s="226" t="s">
        <v>44</v>
      </c>
      <c r="O350" s="91"/>
      <c r="P350" s="227">
        <f>O350*H350</f>
        <v>0</v>
      </c>
      <c r="Q350" s="227">
        <v>0</v>
      </c>
      <c r="R350" s="227">
        <f>Q350*H350</f>
        <v>0</v>
      </c>
      <c r="S350" s="227">
        <v>2.2000000000000002</v>
      </c>
      <c r="T350" s="228">
        <f>S350*H350</f>
        <v>2.2000000000000002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9" t="s">
        <v>145</v>
      </c>
      <c r="AT350" s="229" t="s">
        <v>140</v>
      </c>
      <c r="AU350" s="229" t="s">
        <v>89</v>
      </c>
      <c r="AY350" s="17" t="s">
        <v>138</v>
      </c>
      <c r="BE350" s="230">
        <f>IF(N350="základní",J350,0)</f>
        <v>0</v>
      </c>
      <c r="BF350" s="230">
        <f>IF(N350="snížená",J350,0)</f>
        <v>0</v>
      </c>
      <c r="BG350" s="230">
        <f>IF(N350="zákl. přenesená",J350,0)</f>
        <v>0</v>
      </c>
      <c r="BH350" s="230">
        <f>IF(N350="sníž. přenesená",J350,0)</f>
        <v>0</v>
      </c>
      <c r="BI350" s="230">
        <f>IF(N350="nulová",J350,0)</f>
        <v>0</v>
      </c>
      <c r="BJ350" s="17" t="s">
        <v>87</v>
      </c>
      <c r="BK350" s="230">
        <f>ROUND(I350*H350,2)</f>
        <v>0</v>
      </c>
      <c r="BL350" s="17" t="s">
        <v>145</v>
      </c>
      <c r="BM350" s="229" t="s">
        <v>452</v>
      </c>
    </row>
    <row r="351" s="2" customFormat="1">
      <c r="A351" s="38"/>
      <c r="B351" s="39"/>
      <c r="C351" s="40"/>
      <c r="D351" s="231" t="s">
        <v>147</v>
      </c>
      <c r="E351" s="40"/>
      <c r="F351" s="232" t="s">
        <v>453</v>
      </c>
      <c r="G351" s="40"/>
      <c r="H351" s="40"/>
      <c r="I351" s="233"/>
      <c r="J351" s="40"/>
      <c r="K351" s="40"/>
      <c r="L351" s="44"/>
      <c r="M351" s="234"/>
      <c r="N351" s="235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147</v>
      </c>
      <c r="AU351" s="17" t="s">
        <v>89</v>
      </c>
    </row>
    <row r="352" s="12" customFormat="1" ht="22.8" customHeight="1">
      <c r="A352" s="12"/>
      <c r="B352" s="202"/>
      <c r="C352" s="203"/>
      <c r="D352" s="204" t="s">
        <v>78</v>
      </c>
      <c r="E352" s="216" t="s">
        <v>454</v>
      </c>
      <c r="F352" s="216" t="s">
        <v>455</v>
      </c>
      <c r="G352" s="203"/>
      <c r="H352" s="203"/>
      <c r="I352" s="206"/>
      <c r="J352" s="217">
        <f>BK352</f>
        <v>0</v>
      </c>
      <c r="K352" s="203"/>
      <c r="L352" s="208"/>
      <c r="M352" s="209"/>
      <c r="N352" s="210"/>
      <c r="O352" s="210"/>
      <c r="P352" s="211">
        <f>SUM(P353:P403)</f>
        <v>0</v>
      </c>
      <c r="Q352" s="210"/>
      <c r="R352" s="211">
        <f>SUM(R353:R403)</f>
        <v>0</v>
      </c>
      <c r="S352" s="210"/>
      <c r="T352" s="212">
        <f>SUM(T353:T403)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13" t="s">
        <v>87</v>
      </c>
      <c r="AT352" s="214" t="s">
        <v>78</v>
      </c>
      <c r="AU352" s="214" t="s">
        <v>87</v>
      </c>
      <c r="AY352" s="213" t="s">
        <v>138</v>
      </c>
      <c r="BK352" s="215">
        <f>SUM(BK353:BK403)</f>
        <v>0</v>
      </c>
    </row>
    <row r="353" s="2" customFormat="1" ht="37.8" customHeight="1">
      <c r="A353" s="38"/>
      <c r="B353" s="39"/>
      <c r="C353" s="218" t="s">
        <v>456</v>
      </c>
      <c r="D353" s="218" t="s">
        <v>140</v>
      </c>
      <c r="E353" s="219" t="s">
        <v>457</v>
      </c>
      <c r="F353" s="220" t="s">
        <v>458</v>
      </c>
      <c r="G353" s="221" t="s">
        <v>417</v>
      </c>
      <c r="H353" s="222">
        <v>0.29999999999999999</v>
      </c>
      <c r="I353" s="223"/>
      <c r="J353" s="224">
        <f>ROUND(I353*H353,2)</f>
        <v>0</v>
      </c>
      <c r="K353" s="220" t="s">
        <v>144</v>
      </c>
      <c r="L353" s="44"/>
      <c r="M353" s="225" t="s">
        <v>1</v>
      </c>
      <c r="N353" s="226" t="s">
        <v>44</v>
      </c>
      <c r="O353" s="91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145</v>
      </c>
      <c r="AT353" s="229" t="s">
        <v>140</v>
      </c>
      <c r="AU353" s="229" t="s">
        <v>89</v>
      </c>
      <c r="AY353" s="17" t="s">
        <v>138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87</v>
      </c>
      <c r="BK353" s="230">
        <f>ROUND(I353*H353,2)</f>
        <v>0</v>
      </c>
      <c r="BL353" s="17" t="s">
        <v>145</v>
      </c>
      <c r="BM353" s="229" t="s">
        <v>459</v>
      </c>
    </row>
    <row r="354" s="2" customFormat="1">
      <c r="A354" s="38"/>
      <c r="B354" s="39"/>
      <c r="C354" s="40"/>
      <c r="D354" s="231" t="s">
        <v>147</v>
      </c>
      <c r="E354" s="40"/>
      <c r="F354" s="232" t="s">
        <v>460</v>
      </c>
      <c r="G354" s="40"/>
      <c r="H354" s="40"/>
      <c r="I354" s="233"/>
      <c r="J354" s="40"/>
      <c r="K354" s="40"/>
      <c r="L354" s="44"/>
      <c r="M354" s="234"/>
      <c r="N354" s="235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147</v>
      </c>
      <c r="AU354" s="17" t="s">
        <v>89</v>
      </c>
    </row>
    <row r="355" s="2" customFormat="1" ht="37.8" customHeight="1">
      <c r="A355" s="38"/>
      <c r="B355" s="39"/>
      <c r="C355" s="218" t="s">
        <v>461</v>
      </c>
      <c r="D355" s="218" t="s">
        <v>140</v>
      </c>
      <c r="E355" s="219" t="s">
        <v>462</v>
      </c>
      <c r="F355" s="220" t="s">
        <v>463</v>
      </c>
      <c r="G355" s="221" t="s">
        <v>417</v>
      </c>
      <c r="H355" s="222">
        <v>32.560000000000002</v>
      </c>
      <c r="I355" s="223"/>
      <c r="J355" s="224">
        <f>ROUND(I355*H355,2)</f>
        <v>0</v>
      </c>
      <c r="K355" s="220" t="s">
        <v>144</v>
      </c>
      <c r="L355" s="44"/>
      <c r="M355" s="225" t="s">
        <v>1</v>
      </c>
      <c r="N355" s="226" t="s">
        <v>44</v>
      </c>
      <c r="O355" s="91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145</v>
      </c>
      <c r="AT355" s="229" t="s">
        <v>140</v>
      </c>
      <c r="AU355" s="229" t="s">
        <v>89</v>
      </c>
      <c r="AY355" s="17" t="s">
        <v>138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87</v>
      </c>
      <c r="BK355" s="230">
        <f>ROUND(I355*H355,2)</f>
        <v>0</v>
      </c>
      <c r="BL355" s="17" t="s">
        <v>145</v>
      </c>
      <c r="BM355" s="229" t="s">
        <v>464</v>
      </c>
    </row>
    <row r="356" s="2" customFormat="1">
      <c r="A356" s="38"/>
      <c r="B356" s="39"/>
      <c r="C356" s="40"/>
      <c r="D356" s="231" t="s">
        <v>147</v>
      </c>
      <c r="E356" s="40"/>
      <c r="F356" s="232" t="s">
        <v>465</v>
      </c>
      <c r="G356" s="40"/>
      <c r="H356" s="40"/>
      <c r="I356" s="233"/>
      <c r="J356" s="40"/>
      <c r="K356" s="40"/>
      <c r="L356" s="44"/>
      <c r="M356" s="234"/>
      <c r="N356" s="235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147</v>
      </c>
      <c r="AU356" s="17" t="s">
        <v>89</v>
      </c>
    </row>
    <row r="357" s="13" customFormat="1">
      <c r="A357" s="13"/>
      <c r="B357" s="236"/>
      <c r="C357" s="237"/>
      <c r="D357" s="231" t="s">
        <v>149</v>
      </c>
      <c r="E357" s="238" t="s">
        <v>1</v>
      </c>
      <c r="F357" s="239" t="s">
        <v>466</v>
      </c>
      <c r="G357" s="237"/>
      <c r="H357" s="240">
        <v>32.560000000000002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6" t="s">
        <v>149</v>
      </c>
      <c r="AU357" s="246" t="s">
        <v>89</v>
      </c>
      <c r="AV357" s="13" t="s">
        <v>89</v>
      </c>
      <c r="AW357" s="13" t="s">
        <v>37</v>
      </c>
      <c r="AX357" s="13" t="s">
        <v>79</v>
      </c>
      <c r="AY357" s="246" t="s">
        <v>138</v>
      </c>
    </row>
    <row r="358" s="14" customFormat="1">
      <c r="A358" s="14"/>
      <c r="B358" s="247"/>
      <c r="C358" s="248"/>
      <c r="D358" s="231" t="s">
        <v>149</v>
      </c>
      <c r="E358" s="249" t="s">
        <v>1</v>
      </c>
      <c r="F358" s="250" t="s">
        <v>152</v>
      </c>
      <c r="G358" s="248"/>
      <c r="H358" s="251">
        <v>32.560000000000002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7" t="s">
        <v>149</v>
      </c>
      <c r="AU358" s="257" t="s">
        <v>89</v>
      </c>
      <c r="AV358" s="14" t="s">
        <v>145</v>
      </c>
      <c r="AW358" s="14" t="s">
        <v>37</v>
      </c>
      <c r="AX358" s="14" t="s">
        <v>87</v>
      </c>
      <c r="AY358" s="257" t="s">
        <v>138</v>
      </c>
    </row>
    <row r="359" s="2" customFormat="1" ht="44.25" customHeight="1">
      <c r="A359" s="38"/>
      <c r="B359" s="39"/>
      <c r="C359" s="218" t="s">
        <v>467</v>
      </c>
      <c r="D359" s="218" t="s">
        <v>140</v>
      </c>
      <c r="E359" s="219" t="s">
        <v>468</v>
      </c>
      <c r="F359" s="220" t="s">
        <v>469</v>
      </c>
      <c r="G359" s="221" t="s">
        <v>417</v>
      </c>
      <c r="H359" s="222">
        <v>67.896000000000001</v>
      </c>
      <c r="I359" s="223"/>
      <c r="J359" s="224">
        <f>ROUND(I359*H359,2)</f>
        <v>0</v>
      </c>
      <c r="K359" s="220" t="s">
        <v>144</v>
      </c>
      <c r="L359" s="44"/>
      <c r="M359" s="225" t="s">
        <v>1</v>
      </c>
      <c r="N359" s="226" t="s">
        <v>44</v>
      </c>
      <c r="O359" s="91"/>
      <c r="P359" s="227">
        <f>O359*H359</f>
        <v>0</v>
      </c>
      <c r="Q359" s="227">
        <v>0</v>
      </c>
      <c r="R359" s="227">
        <f>Q359*H359</f>
        <v>0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145</v>
      </c>
      <c r="AT359" s="229" t="s">
        <v>140</v>
      </c>
      <c r="AU359" s="229" t="s">
        <v>89</v>
      </c>
      <c r="AY359" s="17" t="s">
        <v>138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87</v>
      </c>
      <c r="BK359" s="230">
        <f>ROUND(I359*H359,2)</f>
        <v>0</v>
      </c>
      <c r="BL359" s="17" t="s">
        <v>145</v>
      </c>
      <c r="BM359" s="229" t="s">
        <v>470</v>
      </c>
    </row>
    <row r="360" s="2" customFormat="1">
      <c r="A360" s="38"/>
      <c r="B360" s="39"/>
      <c r="C360" s="40"/>
      <c r="D360" s="231" t="s">
        <v>147</v>
      </c>
      <c r="E360" s="40"/>
      <c r="F360" s="232" t="s">
        <v>471</v>
      </c>
      <c r="G360" s="40"/>
      <c r="H360" s="40"/>
      <c r="I360" s="233"/>
      <c r="J360" s="40"/>
      <c r="K360" s="40"/>
      <c r="L360" s="44"/>
      <c r="M360" s="234"/>
      <c r="N360" s="235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147</v>
      </c>
      <c r="AU360" s="17" t="s">
        <v>89</v>
      </c>
    </row>
    <row r="361" s="13" customFormat="1">
      <c r="A361" s="13"/>
      <c r="B361" s="236"/>
      <c r="C361" s="237"/>
      <c r="D361" s="231" t="s">
        <v>149</v>
      </c>
      <c r="E361" s="238" t="s">
        <v>1</v>
      </c>
      <c r="F361" s="239" t="s">
        <v>472</v>
      </c>
      <c r="G361" s="237"/>
      <c r="H361" s="240">
        <v>26.975999999999999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6" t="s">
        <v>149</v>
      </c>
      <c r="AU361" s="246" t="s">
        <v>89</v>
      </c>
      <c r="AV361" s="13" t="s">
        <v>89</v>
      </c>
      <c r="AW361" s="13" t="s">
        <v>37</v>
      </c>
      <c r="AX361" s="13" t="s">
        <v>79</v>
      </c>
      <c r="AY361" s="246" t="s">
        <v>138</v>
      </c>
    </row>
    <row r="362" s="13" customFormat="1">
      <c r="A362" s="13"/>
      <c r="B362" s="236"/>
      <c r="C362" s="237"/>
      <c r="D362" s="231" t="s">
        <v>149</v>
      </c>
      <c r="E362" s="238" t="s">
        <v>1</v>
      </c>
      <c r="F362" s="239" t="s">
        <v>473</v>
      </c>
      <c r="G362" s="237"/>
      <c r="H362" s="240">
        <v>30.48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6" t="s">
        <v>149</v>
      </c>
      <c r="AU362" s="246" t="s">
        <v>89</v>
      </c>
      <c r="AV362" s="13" t="s">
        <v>89</v>
      </c>
      <c r="AW362" s="13" t="s">
        <v>37</v>
      </c>
      <c r="AX362" s="13" t="s">
        <v>79</v>
      </c>
      <c r="AY362" s="246" t="s">
        <v>138</v>
      </c>
    </row>
    <row r="363" s="13" customFormat="1">
      <c r="A363" s="13"/>
      <c r="B363" s="236"/>
      <c r="C363" s="237"/>
      <c r="D363" s="231" t="s">
        <v>149</v>
      </c>
      <c r="E363" s="238" t="s">
        <v>1</v>
      </c>
      <c r="F363" s="239" t="s">
        <v>474</v>
      </c>
      <c r="G363" s="237"/>
      <c r="H363" s="240">
        <v>10.44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6" t="s">
        <v>149</v>
      </c>
      <c r="AU363" s="246" t="s">
        <v>89</v>
      </c>
      <c r="AV363" s="13" t="s">
        <v>89</v>
      </c>
      <c r="AW363" s="13" t="s">
        <v>37</v>
      </c>
      <c r="AX363" s="13" t="s">
        <v>79</v>
      </c>
      <c r="AY363" s="246" t="s">
        <v>138</v>
      </c>
    </row>
    <row r="364" s="14" customFormat="1">
      <c r="A364" s="14"/>
      <c r="B364" s="247"/>
      <c r="C364" s="248"/>
      <c r="D364" s="231" t="s">
        <v>149</v>
      </c>
      <c r="E364" s="249" t="s">
        <v>1</v>
      </c>
      <c r="F364" s="250" t="s">
        <v>152</v>
      </c>
      <c r="G364" s="248"/>
      <c r="H364" s="251">
        <v>67.896000000000001</v>
      </c>
      <c r="I364" s="252"/>
      <c r="J364" s="248"/>
      <c r="K364" s="248"/>
      <c r="L364" s="253"/>
      <c r="M364" s="254"/>
      <c r="N364" s="255"/>
      <c r="O364" s="255"/>
      <c r="P364" s="255"/>
      <c r="Q364" s="255"/>
      <c r="R364" s="255"/>
      <c r="S364" s="255"/>
      <c r="T364" s="25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7" t="s">
        <v>149</v>
      </c>
      <c r="AU364" s="257" t="s">
        <v>89</v>
      </c>
      <c r="AV364" s="14" t="s">
        <v>145</v>
      </c>
      <c r="AW364" s="14" t="s">
        <v>37</v>
      </c>
      <c r="AX364" s="14" t="s">
        <v>87</v>
      </c>
      <c r="AY364" s="257" t="s">
        <v>138</v>
      </c>
    </row>
    <row r="365" s="2" customFormat="1" ht="44.25" customHeight="1">
      <c r="A365" s="38"/>
      <c r="B365" s="39"/>
      <c r="C365" s="218" t="s">
        <v>475</v>
      </c>
      <c r="D365" s="218" t="s">
        <v>140</v>
      </c>
      <c r="E365" s="219" t="s">
        <v>476</v>
      </c>
      <c r="F365" s="220" t="s">
        <v>477</v>
      </c>
      <c r="G365" s="221" t="s">
        <v>417</v>
      </c>
      <c r="H365" s="222">
        <v>801.99000000000001</v>
      </c>
      <c r="I365" s="223"/>
      <c r="J365" s="224">
        <f>ROUND(I365*H365,2)</f>
        <v>0</v>
      </c>
      <c r="K365" s="220" t="s">
        <v>144</v>
      </c>
      <c r="L365" s="44"/>
      <c r="M365" s="225" t="s">
        <v>1</v>
      </c>
      <c r="N365" s="226" t="s">
        <v>44</v>
      </c>
      <c r="O365" s="91"/>
      <c r="P365" s="227">
        <f>O365*H365</f>
        <v>0</v>
      </c>
      <c r="Q365" s="227">
        <v>0</v>
      </c>
      <c r="R365" s="227">
        <f>Q365*H365</f>
        <v>0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145</v>
      </c>
      <c r="AT365" s="229" t="s">
        <v>140</v>
      </c>
      <c r="AU365" s="229" t="s">
        <v>89</v>
      </c>
      <c r="AY365" s="17" t="s">
        <v>138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87</v>
      </c>
      <c r="BK365" s="230">
        <f>ROUND(I365*H365,2)</f>
        <v>0</v>
      </c>
      <c r="BL365" s="17" t="s">
        <v>145</v>
      </c>
      <c r="BM365" s="229" t="s">
        <v>478</v>
      </c>
    </row>
    <row r="366" s="2" customFormat="1">
      <c r="A366" s="38"/>
      <c r="B366" s="39"/>
      <c r="C366" s="40"/>
      <c r="D366" s="231" t="s">
        <v>147</v>
      </c>
      <c r="E366" s="40"/>
      <c r="F366" s="232" t="s">
        <v>477</v>
      </c>
      <c r="G366" s="40"/>
      <c r="H366" s="40"/>
      <c r="I366" s="233"/>
      <c r="J366" s="40"/>
      <c r="K366" s="40"/>
      <c r="L366" s="44"/>
      <c r="M366" s="234"/>
      <c r="N366" s="235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147</v>
      </c>
      <c r="AU366" s="17" t="s">
        <v>89</v>
      </c>
    </row>
    <row r="367" s="13" customFormat="1">
      <c r="A367" s="13"/>
      <c r="B367" s="236"/>
      <c r="C367" s="237"/>
      <c r="D367" s="231" t="s">
        <v>149</v>
      </c>
      <c r="E367" s="238" t="s">
        <v>1</v>
      </c>
      <c r="F367" s="239" t="s">
        <v>479</v>
      </c>
      <c r="G367" s="237"/>
      <c r="H367" s="240">
        <v>268.38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6" t="s">
        <v>149</v>
      </c>
      <c r="AU367" s="246" t="s">
        <v>89</v>
      </c>
      <c r="AV367" s="13" t="s">
        <v>89</v>
      </c>
      <c r="AW367" s="13" t="s">
        <v>37</v>
      </c>
      <c r="AX367" s="13" t="s">
        <v>79</v>
      </c>
      <c r="AY367" s="246" t="s">
        <v>138</v>
      </c>
    </row>
    <row r="368" s="13" customFormat="1">
      <c r="A368" s="13"/>
      <c r="B368" s="236"/>
      <c r="C368" s="237"/>
      <c r="D368" s="231" t="s">
        <v>149</v>
      </c>
      <c r="E368" s="238" t="s">
        <v>1</v>
      </c>
      <c r="F368" s="239" t="s">
        <v>480</v>
      </c>
      <c r="G368" s="237"/>
      <c r="H368" s="240">
        <v>93.660000000000011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6" t="s">
        <v>149</v>
      </c>
      <c r="AU368" s="246" t="s">
        <v>89</v>
      </c>
      <c r="AV368" s="13" t="s">
        <v>89</v>
      </c>
      <c r="AW368" s="13" t="s">
        <v>37</v>
      </c>
      <c r="AX368" s="13" t="s">
        <v>79</v>
      </c>
      <c r="AY368" s="246" t="s">
        <v>138</v>
      </c>
    </row>
    <row r="369" s="13" customFormat="1">
      <c r="A369" s="13"/>
      <c r="B369" s="236"/>
      <c r="C369" s="237"/>
      <c r="D369" s="231" t="s">
        <v>149</v>
      </c>
      <c r="E369" s="238" t="s">
        <v>1</v>
      </c>
      <c r="F369" s="239" t="s">
        <v>481</v>
      </c>
      <c r="G369" s="237"/>
      <c r="H369" s="240">
        <v>439.95000000000005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6" t="s">
        <v>149</v>
      </c>
      <c r="AU369" s="246" t="s">
        <v>89</v>
      </c>
      <c r="AV369" s="13" t="s">
        <v>89</v>
      </c>
      <c r="AW369" s="13" t="s">
        <v>37</v>
      </c>
      <c r="AX369" s="13" t="s">
        <v>79</v>
      </c>
      <c r="AY369" s="246" t="s">
        <v>138</v>
      </c>
    </row>
    <row r="370" s="14" customFormat="1">
      <c r="A370" s="14"/>
      <c r="B370" s="247"/>
      <c r="C370" s="248"/>
      <c r="D370" s="231" t="s">
        <v>149</v>
      </c>
      <c r="E370" s="249" t="s">
        <v>1</v>
      </c>
      <c r="F370" s="250" t="s">
        <v>152</v>
      </c>
      <c r="G370" s="248"/>
      <c r="H370" s="251">
        <v>801.99000000000001</v>
      </c>
      <c r="I370" s="252"/>
      <c r="J370" s="248"/>
      <c r="K370" s="248"/>
      <c r="L370" s="253"/>
      <c r="M370" s="254"/>
      <c r="N370" s="255"/>
      <c r="O370" s="255"/>
      <c r="P370" s="255"/>
      <c r="Q370" s="255"/>
      <c r="R370" s="255"/>
      <c r="S370" s="255"/>
      <c r="T370" s="25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7" t="s">
        <v>149</v>
      </c>
      <c r="AU370" s="257" t="s">
        <v>89</v>
      </c>
      <c r="AV370" s="14" t="s">
        <v>145</v>
      </c>
      <c r="AW370" s="14" t="s">
        <v>37</v>
      </c>
      <c r="AX370" s="14" t="s">
        <v>87</v>
      </c>
      <c r="AY370" s="257" t="s">
        <v>138</v>
      </c>
    </row>
    <row r="371" s="2" customFormat="1" ht="44.25" customHeight="1">
      <c r="A371" s="38"/>
      <c r="B371" s="39"/>
      <c r="C371" s="218" t="s">
        <v>482</v>
      </c>
      <c r="D371" s="218" t="s">
        <v>140</v>
      </c>
      <c r="E371" s="219" t="s">
        <v>483</v>
      </c>
      <c r="F371" s="220" t="s">
        <v>484</v>
      </c>
      <c r="G371" s="221" t="s">
        <v>417</v>
      </c>
      <c r="H371" s="222">
        <v>109.736</v>
      </c>
      <c r="I371" s="223"/>
      <c r="J371" s="224">
        <f>ROUND(I371*H371,2)</f>
        <v>0</v>
      </c>
      <c r="K371" s="220" t="s">
        <v>144</v>
      </c>
      <c r="L371" s="44"/>
      <c r="M371" s="225" t="s">
        <v>1</v>
      </c>
      <c r="N371" s="226" t="s">
        <v>44</v>
      </c>
      <c r="O371" s="91"/>
      <c r="P371" s="227">
        <f>O371*H371</f>
        <v>0</v>
      </c>
      <c r="Q371" s="227">
        <v>0</v>
      </c>
      <c r="R371" s="227">
        <f>Q371*H371</f>
        <v>0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145</v>
      </c>
      <c r="AT371" s="229" t="s">
        <v>140</v>
      </c>
      <c r="AU371" s="229" t="s">
        <v>89</v>
      </c>
      <c r="AY371" s="17" t="s">
        <v>138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87</v>
      </c>
      <c r="BK371" s="230">
        <f>ROUND(I371*H371,2)</f>
        <v>0</v>
      </c>
      <c r="BL371" s="17" t="s">
        <v>145</v>
      </c>
      <c r="BM371" s="229" t="s">
        <v>485</v>
      </c>
    </row>
    <row r="372" s="2" customFormat="1">
      <c r="A372" s="38"/>
      <c r="B372" s="39"/>
      <c r="C372" s="40"/>
      <c r="D372" s="231" t="s">
        <v>147</v>
      </c>
      <c r="E372" s="40"/>
      <c r="F372" s="232" t="s">
        <v>484</v>
      </c>
      <c r="G372" s="40"/>
      <c r="H372" s="40"/>
      <c r="I372" s="233"/>
      <c r="J372" s="40"/>
      <c r="K372" s="40"/>
      <c r="L372" s="44"/>
      <c r="M372" s="234"/>
      <c r="N372" s="235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147</v>
      </c>
      <c r="AU372" s="17" t="s">
        <v>89</v>
      </c>
    </row>
    <row r="373" s="13" customFormat="1">
      <c r="A373" s="13"/>
      <c r="B373" s="236"/>
      <c r="C373" s="237"/>
      <c r="D373" s="231" t="s">
        <v>149</v>
      </c>
      <c r="E373" s="238" t="s">
        <v>1</v>
      </c>
      <c r="F373" s="239" t="s">
        <v>486</v>
      </c>
      <c r="G373" s="237"/>
      <c r="H373" s="240">
        <v>109.736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6" t="s">
        <v>149</v>
      </c>
      <c r="AU373" s="246" t="s">
        <v>89</v>
      </c>
      <c r="AV373" s="13" t="s">
        <v>89</v>
      </c>
      <c r="AW373" s="13" t="s">
        <v>37</v>
      </c>
      <c r="AX373" s="13" t="s">
        <v>79</v>
      </c>
      <c r="AY373" s="246" t="s">
        <v>138</v>
      </c>
    </row>
    <row r="374" s="14" customFormat="1">
      <c r="A374" s="14"/>
      <c r="B374" s="247"/>
      <c r="C374" s="248"/>
      <c r="D374" s="231" t="s">
        <v>149</v>
      </c>
      <c r="E374" s="249" t="s">
        <v>1</v>
      </c>
      <c r="F374" s="250" t="s">
        <v>152</v>
      </c>
      <c r="G374" s="248"/>
      <c r="H374" s="251">
        <v>109.736</v>
      </c>
      <c r="I374" s="252"/>
      <c r="J374" s="248"/>
      <c r="K374" s="248"/>
      <c r="L374" s="253"/>
      <c r="M374" s="254"/>
      <c r="N374" s="255"/>
      <c r="O374" s="255"/>
      <c r="P374" s="255"/>
      <c r="Q374" s="255"/>
      <c r="R374" s="255"/>
      <c r="S374" s="255"/>
      <c r="T374" s="25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7" t="s">
        <v>149</v>
      </c>
      <c r="AU374" s="257" t="s">
        <v>89</v>
      </c>
      <c r="AV374" s="14" t="s">
        <v>145</v>
      </c>
      <c r="AW374" s="14" t="s">
        <v>37</v>
      </c>
      <c r="AX374" s="14" t="s">
        <v>87</v>
      </c>
      <c r="AY374" s="257" t="s">
        <v>138</v>
      </c>
    </row>
    <row r="375" s="2" customFormat="1" ht="21.75" customHeight="1">
      <c r="A375" s="38"/>
      <c r="B375" s="39"/>
      <c r="C375" s="218" t="s">
        <v>487</v>
      </c>
      <c r="D375" s="218" t="s">
        <v>140</v>
      </c>
      <c r="E375" s="219" t="s">
        <v>488</v>
      </c>
      <c r="F375" s="220" t="s">
        <v>489</v>
      </c>
      <c r="G375" s="221" t="s">
        <v>417</v>
      </c>
      <c r="H375" s="222">
        <v>4.202</v>
      </c>
      <c r="I375" s="223"/>
      <c r="J375" s="224">
        <f>ROUND(I375*H375,2)</f>
        <v>0</v>
      </c>
      <c r="K375" s="220" t="s">
        <v>144</v>
      </c>
      <c r="L375" s="44"/>
      <c r="M375" s="225" t="s">
        <v>1</v>
      </c>
      <c r="N375" s="226" t="s">
        <v>44</v>
      </c>
      <c r="O375" s="91"/>
      <c r="P375" s="227">
        <f>O375*H375</f>
        <v>0</v>
      </c>
      <c r="Q375" s="227">
        <v>0</v>
      </c>
      <c r="R375" s="227">
        <f>Q375*H375</f>
        <v>0</v>
      </c>
      <c r="S375" s="227">
        <v>0</v>
      </c>
      <c r="T375" s="228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9" t="s">
        <v>145</v>
      </c>
      <c r="AT375" s="229" t="s">
        <v>140</v>
      </c>
      <c r="AU375" s="229" t="s">
        <v>89</v>
      </c>
      <c r="AY375" s="17" t="s">
        <v>138</v>
      </c>
      <c r="BE375" s="230">
        <f>IF(N375="základní",J375,0)</f>
        <v>0</v>
      </c>
      <c r="BF375" s="230">
        <f>IF(N375="snížená",J375,0)</f>
        <v>0</v>
      </c>
      <c r="BG375" s="230">
        <f>IF(N375="zákl. přenesená",J375,0)</f>
        <v>0</v>
      </c>
      <c r="BH375" s="230">
        <f>IF(N375="sníž. přenesená",J375,0)</f>
        <v>0</v>
      </c>
      <c r="BI375" s="230">
        <f>IF(N375="nulová",J375,0)</f>
        <v>0</v>
      </c>
      <c r="BJ375" s="17" t="s">
        <v>87</v>
      </c>
      <c r="BK375" s="230">
        <f>ROUND(I375*H375,2)</f>
        <v>0</v>
      </c>
      <c r="BL375" s="17" t="s">
        <v>145</v>
      </c>
      <c r="BM375" s="229" t="s">
        <v>490</v>
      </c>
    </row>
    <row r="376" s="2" customFormat="1">
      <c r="A376" s="38"/>
      <c r="B376" s="39"/>
      <c r="C376" s="40"/>
      <c r="D376" s="231" t="s">
        <v>147</v>
      </c>
      <c r="E376" s="40"/>
      <c r="F376" s="232" t="s">
        <v>491</v>
      </c>
      <c r="G376" s="40"/>
      <c r="H376" s="40"/>
      <c r="I376" s="233"/>
      <c r="J376" s="40"/>
      <c r="K376" s="40"/>
      <c r="L376" s="44"/>
      <c r="M376" s="234"/>
      <c r="N376" s="235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147</v>
      </c>
      <c r="AU376" s="17" t="s">
        <v>89</v>
      </c>
    </row>
    <row r="377" s="13" customFormat="1">
      <c r="A377" s="13"/>
      <c r="B377" s="236"/>
      <c r="C377" s="237"/>
      <c r="D377" s="231" t="s">
        <v>149</v>
      </c>
      <c r="E377" s="238" t="s">
        <v>1</v>
      </c>
      <c r="F377" s="239" t="s">
        <v>492</v>
      </c>
      <c r="G377" s="237"/>
      <c r="H377" s="240">
        <v>2.2020000000000004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6" t="s">
        <v>149</v>
      </c>
      <c r="AU377" s="246" t="s">
        <v>89</v>
      </c>
      <c r="AV377" s="13" t="s">
        <v>89</v>
      </c>
      <c r="AW377" s="13" t="s">
        <v>37</v>
      </c>
      <c r="AX377" s="13" t="s">
        <v>79</v>
      </c>
      <c r="AY377" s="246" t="s">
        <v>138</v>
      </c>
    </row>
    <row r="378" s="13" customFormat="1">
      <c r="A378" s="13"/>
      <c r="B378" s="236"/>
      <c r="C378" s="237"/>
      <c r="D378" s="231" t="s">
        <v>149</v>
      </c>
      <c r="E378" s="238" t="s">
        <v>1</v>
      </c>
      <c r="F378" s="239" t="s">
        <v>493</v>
      </c>
      <c r="G378" s="237"/>
      <c r="H378" s="240">
        <v>2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6" t="s">
        <v>149</v>
      </c>
      <c r="AU378" s="246" t="s">
        <v>89</v>
      </c>
      <c r="AV378" s="13" t="s">
        <v>89</v>
      </c>
      <c r="AW378" s="13" t="s">
        <v>37</v>
      </c>
      <c r="AX378" s="13" t="s">
        <v>79</v>
      </c>
      <c r="AY378" s="246" t="s">
        <v>138</v>
      </c>
    </row>
    <row r="379" s="14" customFormat="1">
      <c r="A379" s="14"/>
      <c r="B379" s="247"/>
      <c r="C379" s="248"/>
      <c r="D379" s="231" t="s">
        <v>149</v>
      </c>
      <c r="E379" s="249" t="s">
        <v>1</v>
      </c>
      <c r="F379" s="250" t="s">
        <v>152</v>
      </c>
      <c r="G379" s="248"/>
      <c r="H379" s="251">
        <v>4.202</v>
      </c>
      <c r="I379" s="252"/>
      <c r="J379" s="248"/>
      <c r="K379" s="248"/>
      <c r="L379" s="253"/>
      <c r="M379" s="254"/>
      <c r="N379" s="255"/>
      <c r="O379" s="255"/>
      <c r="P379" s="255"/>
      <c r="Q379" s="255"/>
      <c r="R379" s="255"/>
      <c r="S379" s="255"/>
      <c r="T379" s="25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7" t="s">
        <v>149</v>
      </c>
      <c r="AU379" s="257" t="s">
        <v>89</v>
      </c>
      <c r="AV379" s="14" t="s">
        <v>145</v>
      </c>
      <c r="AW379" s="14" t="s">
        <v>37</v>
      </c>
      <c r="AX379" s="14" t="s">
        <v>87</v>
      </c>
      <c r="AY379" s="257" t="s">
        <v>138</v>
      </c>
    </row>
    <row r="380" s="2" customFormat="1" ht="24.15" customHeight="1">
      <c r="A380" s="38"/>
      <c r="B380" s="39"/>
      <c r="C380" s="218" t="s">
        <v>494</v>
      </c>
      <c r="D380" s="218" t="s">
        <v>140</v>
      </c>
      <c r="E380" s="219" t="s">
        <v>495</v>
      </c>
      <c r="F380" s="220" t="s">
        <v>496</v>
      </c>
      <c r="G380" s="221" t="s">
        <v>417</v>
      </c>
      <c r="H380" s="222">
        <v>37.817999999999998</v>
      </c>
      <c r="I380" s="223"/>
      <c r="J380" s="224">
        <f>ROUND(I380*H380,2)</f>
        <v>0</v>
      </c>
      <c r="K380" s="220" t="s">
        <v>144</v>
      </c>
      <c r="L380" s="44"/>
      <c r="M380" s="225" t="s">
        <v>1</v>
      </c>
      <c r="N380" s="226" t="s">
        <v>44</v>
      </c>
      <c r="O380" s="91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9" t="s">
        <v>145</v>
      </c>
      <c r="AT380" s="229" t="s">
        <v>140</v>
      </c>
      <c r="AU380" s="229" t="s">
        <v>89</v>
      </c>
      <c r="AY380" s="17" t="s">
        <v>138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7" t="s">
        <v>87</v>
      </c>
      <c r="BK380" s="230">
        <f>ROUND(I380*H380,2)</f>
        <v>0</v>
      </c>
      <c r="BL380" s="17" t="s">
        <v>145</v>
      </c>
      <c r="BM380" s="229" t="s">
        <v>497</v>
      </c>
    </row>
    <row r="381" s="2" customFormat="1">
      <c r="A381" s="38"/>
      <c r="B381" s="39"/>
      <c r="C381" s="40"/>
      <c r="D381" s="231" t="s">
        <v>147</v>
      </c>
      <c r="E381" s="40"/>
      <c r="F381" s="232" t="s">
        <v>498</v>
      </c>
      <c r="G381" s="40"/>
      <c r="H381" s="40"/>
      <c r="I381" s="233"/>
      <c r="J381" s="40"/>
      <c r="K381" s="40"/>
      <c r="L381" s="44"/>
      <c r="M381" s="234"/>
      <c r="N381" s="235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147</v>
      </c>
      <c r="AU381" s="17" t="s">
        <v>89</v>
      </c>
    </row>
    <row r="382" s="2" customFormat="1">
      <c r="A382" s="38"/>
      <c r="B382" s="39"/>
      <c r="C382" s="40"/>
      <c r="D382" s="231" t="s">
        <v>226</v>
      </c>
      <c r="E382" s="40"/>
      <c r="F382" s="258" t="s">
        <v>499</v>
      </c>
      <c r="G382" s="40"/>
      <c r="H382" s="40"/>
      <c r="I382" s="233"/>
      <c r="J382" s="40"/>
      <c r="K382" s="40"/>
      <c r="L382" s="44"/>
      <c r="M382" s="234"/>
      <c r="N382" s="235"/>
      <c r="O382" s="91"/>
      <c r="P382" s="91"/>
      <c r="Q382" s="91"/>
      <c r="R382" s="91"/>
      <c r="S382" s="91"/>
      <c r="T382" s="92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226</v>
      </c>
      <c r="AU382" s="17" t="s">
        <v>89</v>
      </c>
    </row>
    <row r="383" s="13" customFormat="1">
      <c r="A383" s="13"/>
      <c r="B383" s="236"/>
      <c r="C383" s="237"/>
      <c r="D383" s="231" t="s">
        <v>149</v>
      </c>
      <c r="E383" s="238" t="s">
        <v>1</v>
      </c>
      <c r="F383" s="239" t="s">
        <v>500</v>
      </c>
      <c r="G383" s="237"/>
      <c r="H383" s="240">
        <v>37.817999999999998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6" t="s">
        <v>149</v>
      </c>
      <c r="AU383" s="246" t="s">
        <v>89</v>
      </c>
      <c r="AV383" s="13" t="s">
        <v>89</v>
      </c>
      <c r="AW383" s="13" t="s">
        <v>37</v>
      </c>
      <c r="AX383" s="13" t="s">
        <v>79</v>
      </c>
      <c r="AY383" s="246" t="s">
        <v>138</v>
      </c>
    </row>
    <row r="384" s="14" customFormat="1">
      <c r="A384" s="14"/>
      <c r="B384" s="247"/>
      <c r="C384" s="248"/>
      <c r="D384" s="231" t="s">
        <v>149</v>
      </c>
      <c r="E384" s="249" t="s">
        <v>1</v>
      </c>
      <c r="F384" s="250" t="s">
        <v>152</v>
      </c>
      <c r="G384" s="248"/>
      <c r="H384" s="251">
        <v>37.817999999999998</v>
      </c>
      <c r="I384" s="252"/>
      <c r="J384" s="248"/>
      <c r="K384" s="248"/>
      <c r="L384" s="253"/>
      <c r="M384" s="254"/>
      <c r="N384" s="255"/>
      <c r="O384" s="255"/>
      <c r="P384" s="255"/>
      <c r="Q384" s="255"/>
      <c r="R384" s="255"/>
      <c r="S384" s="255"/>
      <c r="T384" s="25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7" t="s">
        <v>149</v>
      </c>
      <c r="AU384" s="257" t="s">
        <v>89</v>
      </c>
      <c r="AV384" s="14" t="s">
        <v>145</v>
      </c>
      <c r="AW384" s="14" t="s">
        <v>37</v>
      </c>
      <c r="AX384" s="14" t="s">
        <v>87</v>
      </c>
      <c r="AY384" s="257" t="s">
        <v>138</v>
      </c>
    </row>
    <row r="385" s="2" customFormat="1" ht="16.5" customHeight="1">
      <c r="A385" s="38"/>
      <c r="B385" s="39"/>
      <c r="C385" s="218" t="s">
        <v>501</v>
      </c>
      <c r="D385" s="218" t="s">
        <v>140</v>
      </c>
      <c r="E385" s="219" t="s">
        <v>502</v>
      </c>
      <c r="F385" s="220" t="s">
        <v>503</v>
      </c>
      <c r="G385" s="221" t="s">
        <v>417</v>
      </c>
      <c r="H385" s="222">
        <v>4.202</v>
      </c>
      <c r="I385" s="223"/>
      <c r="J385" s="224">
        <f>ROUND(I385*H385,2)</f>
        <v>0</v>
      </c>
      <c r="K385" s="220" t="s">
        <v>144</v>
      </c>
      <c r="L385" s="44"/>
      <c r="M385" s="225" t="s">
        <v>1</v>
      </c>
      <c r="N385" s="226" t="s">
        <v>44</v>
      </c>
      <c r="O385" s="91"/>
      <c r="P385" s="227">
        <f>O385*H385</f>
        <v>0</v>
      </c>
      <c r="Q385" s="227">
        <v>0</v>
      </c>
      <c r="R385" s="227">
        <f>Q385*H385</f>
        <v>0</v>
      </c>
      <c r="S385" s="227">
        <v>0</v>
      </c>
      <c r="T385" s="228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9" t="s">
        <v>145</v>
      </c>
      <c r="AT385" s="229" t="s">
        <v>140</v>
      </c>
      <c r="AU385" s="229" t="s">
        <v>89</v>
      </c>
      <c r="AY385" s="17" t="s">
        <v>138</v>
      </c>
      <c r="BE385" s="230">
        <f>IF(N385="základní",J385,0)</f>
        <v>0</v>
      </c>
      <c r="BF385" s="230">
        <f>IF(N385="snížená",J385,0)</f>
        <v>0</v>
      </c>
      <c r="BG385" s="230">
        <f>IF(N385="zákl. přenesená",J385,0)</f>
        <v>0</v>
      </c>
      <c r="BH385" s="230">
        <f>IF(N385="sníž. přenesená",J385,0)</f>
        <v>0</v>
      </c>
      <c r="BI385" s="230">
        <f>IF(N385="nulová",J385,0)</f>
        <v>0</v>
      </c>
      <c r="BJ385" s="17" t="s">
        <v>87</v>
      </c>
      <c r="BK385" s="230">
        <f>ROUND(I385*H385,2)</f>
        <v>0</v>
      </c>
      <c r="BL385" s="17" t="s">
        <v>145</v>
      </c>
      <c r="BM385" s="229" t="s">
        <v>504</v>
      </c>
    </row>
    <row r="386" s="2" customFormat="1">
      <c r="A386" s="38"/>
      <c r="B386" s="39"/>
      <c r="C386" s="40"/>
      <c r="D386" s="231" t="s">
        <v>147</v>
      </c>
      <c r="E386" s="40"/>
      <c r="F386" s="232" t="s">
        <v>505</v>
      </c>
      <c r="G386" s="40"/>
      <c r="H386" s="40"/>
      <c r="I386" s="233"/>
      <c r="J386" s="40"/>
      <c r="K386" s="40"/>
      <c r="L386" s="44"/>
      <c r="M386" s="234"/>
      <c r="N386" s="235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147</v>
      </c>
      <c r="AU386" s="17" t="s">
        <v>89</v>
      </c>
    </row>
    <row r="387" s="13" customFormat="1">
      <c r="A387" s="13"/>
      <c r="B387" s="236"/>
      <c r="C387" s="237"/>
      <c r="D387" s="231" t="s">
        <v>149</v>
      </c>
      <c r="E387" s="238" t="s">
        <v>1</v>
      </c>
      <c r="F387" s="239" t="s">
        <v>506</v>
      </c>
      <c r="G387" s="237"/>
      <c r="H387" s="240">
        <v>4.202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6" t="s">
        <v>149</v>
      </c>
      <c r="AU387" s="246" t="s">
        <v>89</v>
      </c>
      <c r="AV387" s="13" t="s">
        <v>89</v>
      </c>
      <c r="AW387" s="13" t="s">
        <v>37</v>
      </c>
      <c r="AX387" s="13" t="s">
        <v>79</v>
      </c>
      <c r="AY387" s="246" t="s">
        <v>138</v>
      </c>
    </row>
    <row r="388" s="14" customFormat="1">
      <c r="A388" s="14"/>
      <c r="B388" s="247"/>
      <c r="C388" s="248"/>
      <c r="D388" s="231" t="s">
        <v>149</v>
      </c>
      <c r="E388" s="249" t="s">
        <v>1</v>
      </c>
      <c r="F388" s="250" t="s">
        <v>152</v>
      </c>
      <c r="G388" s="248"/>
      <c r="H388" s="251">
        <v>4.202</v>
      </c>
      <c r="I388" s="252"/>
      <c r="J388" s="248"/>
      <c r="K388" s="248"/>
      <c r="L388" s="253"/>
      <c r="M388" s="254"/>
      <c r="N388" s="255"/>
      <c r="O388" s="255"/>
      <c r="P388" s="255"/>
      <c r="Q388" s="255"/>
      <c r="R388" s="255"/>
      <c r="S388" s="255"/>
      <c r="T388" s="25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7" t="s">
        <v>149</v>
      </c>
      <c r="AU388" s="257" t="s">
        <v>89</v>
      </c>
      <c r="AV388" s="14" t="s">
        <v>145</v>
      </c>
      <c r="AW388" s="14" t="s">
        <v>37</v>
      </c>
      <c r="AX388" s="14" t="s">
        <v>87</v>
      </c>
      <c r="AY388" s="257" t="s">
        <v>138</v>
      </c>
    </row>
    <row r="389" s="2" customFormat="1" ht="16.5" customHeight="1">
      <c r="A389" s="38"/>
      <c r="B389" s="39"/>
      <c r="C389" s="218" t="s">
        <v>507</v>
      </c>
      <c r="D389" s="218" t="s">
        <v>140</v>
      </c>
      <c r="E389" s="219" t="s">
        <v>508</v>
      </c>
      <c r="F389" s="220" t="s">
        <v>509</v>
      </c>
      <c r="G389" s="221" t="s">
        <v>417</v>
      </c>
      <c r="H389" s="222">
        <v>210.19200000000001</v>
      </c>
      <c r="I389" s="223"/>
      <c r="J389" s="224">
        <f>ROUND(I389*H389,2)</f>
        <v>0</v>
      </c>
      <c r="K389" s="220" t="s">
        <v>144</v>
      </c>
      <c r="L389" s="44"/>
      <c r="M389" s="225" t="s">
        <v>1</v>
      </c>
      <c r="N389" s="226" t="s">
        <v>44</v>
      </c>
      <c r="O389" s="91"/>
      <c r="P389" s="227">
        <f>O389*H389</f>
        <v>0</v>
      </c>
      <c r="Q389" s="227">
        <v>0</v>
      </c>
      <c r="R389" s="227">
        <f>Q389*H389</f>
        <v>0</v>
      </c>
      <c r="S389" s="227">
        <v>0</v>
      </c>
      <c r="T389" s="228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9" t="s">
        <v>145</v>
      </c>
      <c r="AT389" s="229" t="s">
        <v>140</v>
      </c>
      <c r="AU389" s="229" t="s">
        <v>89</v>
      </c>
      <c r="AY389" s="17" t="s">
        <v>138</v>
      </c>
      <c r="BE389" s="230">
        <f>IF(N389="základní",J389,0)</f>
        <v>0</v>
      </c>
      <c r="BF389" s="230">
        <f>IF(N389="snížená",J389,0)</f>
        <v>0</v>
      </c>
      <c r="BG389" s="230">
        <f>IF(N389="zákl. přenesená",J389,0)</f>
        <v>0</v>
      </c>
      <c r="BH389" s="230">
        <f>IF(N389="sníž. přenesená",J389,0)</f>
        <v>0</v>
      </c>
      <c r="BI389" s="230">
        <f>IF(N389="nulová",J389,0)</f>
        <v>0</v>
      </c>
      <c r="BJ389" s="17" t="s">
        <v>87</v>
      </c>
      <c r="BK389" s="230">
        <f>ROUND(I389*H389,2)</f>
        <v>0</v>
      </c>
      <c r="BL389" s="17" t="s">
        <v>145</v>
      </c>
      <c r="BM389" s="229" t="s">
        <v>510</v>
      </c>
    </row>
    <row r="390" s="2" customFormat="1">
      <c r="A390" s="38"/>
      <c r="B390" s="39"/>
      <c r="C390" s="40"/>
      <c r="D390" s="231" t="s">
        <v>147</v>
      </c>
      <c r="E390" s="40"/>
      <c r="F390" s="232" t="s">
        <v>511</v>
      </c>
      <c r="G390" s="40"/>
      <c r="H390" s="40"/>
      <c r="I390" s="233"/>
      <c r="J390" s="40"/>
      <c r="K390" s="40"/>
      <c r="L390" s="44"/>
      <c r="M390" s="234"/>
      <c r="N390" s="235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147</v>
      </c>
      <c r="AU390" s="17" t="s">
        <v>89</v>
      </c>
    </row>
    <row r="391" s="13" customFormat="1">
      <c r="A391" s="13"/>
      <c r="B391" s="236"/>
      <c r="C391" s="237"/>
      <c r="D391" s="231" t="s">
        <v>149</v>
      </c>
      <c r="E391" s="238" t="s">
        <v>1</v>
      </c>
      <c r="F391" s="239" t="s">
        <v>512</v>
      </c>
      <c r="G391" s="237"/>
      <c r="H391" s="240">
        <v>32.560000000000002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6" t="s">
        <v>149</v>
      </c>
      <c r="AU391" s="246" t="s">
        <v>89</v>
      </c>
      <c r="AV391" s="13" t="s">
        <v>89</v>
      </c>
      <c r="AW391" s="13" t="s">
        <v>37</v>
      </c>
      <c r="AX391" s="13" t="s">
        <v>79</v>
      </c>
      <c r="AY391" s="246" t="s">
        <v>138</v>
      </c>
    </row>
    <row r="392" s="13" customFormat="1">
      <c r="A392" s="13"/>
      <c r="B392" s="236"/>
      <c r="C392" s="237"/>
      <c r="D392" s="231" t="s">
        <v>149</v>
      </c>
      <c r="E392" s="238" t="s">
        <v>1</v>
      </c>
      <c r="F392" s="239" t="s">
        <v>513</v>
      </c>
      <c r="G392" s="237"/>
      <c r="H392" s="240">
        <v>109.736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6" t="s">
        <v>149</v>
      </c>
      <c r="AU392" s="246" t="s">
        <v>89</v>
      </c>
      <c r="AV392" s="13" t="s">
        <v>89</v>
      </c>
      <c r="AW392" s="13" t="s">
        <v>37</v>
      </c>
      <c r="AX392" s="13" t="s">
        <v>79</v>
      </c>
      <c r="AY392" s="246" t="s">
        <v>138</v>
      </c>
    </row>
    <row r="393" s="13" customFormat="1">
      <c r="A393" s="13"/>
      <c r="B393" s="236"/>
      <c r="C393" s="237"/>
      <c r="D393" s="231" t="s">
        <v>149</v>
      </c>
      <c r="E393" s="238" t="s">
        <v>1</v>
      </c>
      <c r="F393" s="239" t="s">
        <v>514</v>
      </c>
      <c r="G393" s="237"/>
      <c r="H393" s="240">
        <v>67.896000000000001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6" t="s">
        <v>149</v>
      </c>
      <c r="AU393" s="246" t="s">
        <v>89</v>
      </c>
      <c r="AV393" s="13" t="s">
        <v>89</v>
      </c>
      <c r="AW393" s="13" t="s">
        <v>37</v>
      </c>
      <c r="AX393" s="13" t="s">
        <v>79</v>
      </c>
      <c r="AY393" s="246" t="s">
        <v>138</v>
      </c>
    </row>
    <row r="394" s="14" customFormat="1">
      <c r="A394" s="14"/>
      <c r="B394" s="247"/>
      <c r="C394" s="248"/>
      <c r="D394" s="231" t="s">
        <v>149</v>
      </c>
      <c r="E394" s="249" t="s">
        <v>1</v>
      </c>
      <c r="F394" s="250" t="s">
        <v>152</v>
      </c>
      <c r="G394" s="248"/>
      <c r="H394" s="251">
        <v>210.19200000000001</v>
      </c>
      <c r="I394" s="252"/>
      <c r="J394" s="248"/>
      <c r="K394" s="248"/>
      <c r="L394" s="253"/>
      <c r="M394" s="254"/>
      <c r="N394" s="255"/>
      <c r="O394" s="255"/>
      <c r="P394" s="255"/>
      <c r="Q394" s="255"/>
      <c r="R394" s="255"/>
      <c r="S394" s="255"/>
      <c r="T394" s="25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7" t="s">
        <v>149</v>
      </c>
      <c r="AU394" s="257" t="s">
        <v>89</v>
      </c>
      <c r="AV394" s="14" t="s">
        <v>145</v>
      </c>
      <c r="AW394" s="14" t="s">
        <v>37</v>
      </c>
      <c r="AX394" s="14" t="s">
        <v>87</v>
      </c>
      <c r="AY394" s="257" t="s">
        <v>138</v>
      </c>
    </row>
    <row r="395" s="2" customFormat="1" ht="16.5" customHeight="1">
      <c r="A395" s="38"/>
      <c r="B395" s="39"/>
      <c r="C395" s="218" t="s">
        <v>515</v>
      </c>
      <c r="D395" s="218" t="s">
        <v>140</v>
      </c>
      <c r="E395" s="219" t="s">
        <v>516</v>
      </c>
      <c r="F395" s="220" t="s">
        <v>517</v>
      </c>
      <c r="G395" s="221" t="s">
        <v>417</v>
      </c>
      <c r="H395" s="222">
        <v>1891.7280000000001</v>
      </c>
      <c r="I395" s="223"/>
      <c r="J395" s="224">
        <f>ROUND(I395*H395,2)</f>
        <v>0</v>
      </c>
      <c r="K395" s="220" t="s">
        <v>144</v>
      </c>
      <c r="L395" s="44"/>
      <c r="M395" s="225" t="s">
        <v>1</v>
      </c>
      <c r="N395" s="226" t="s">
        <v>44</v>
      </c>
      <c r="O395" s="91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9" t="s">
        <v>145</v>
      </c>
      <c r="AT395" s="229" t="s">
        <v>140</v>
      </c>
      <c r="AU395" s="229" t="s">
        <v>89</v>
      </c>
      <c r="AY395" s="17" t="s">
        <v>138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7" t="s">
        <v>87</v>
      </c>
      <c r="BK395" s="230">
        <f>ROUND(I395*H395,2)</f>
        <v>0</v>
      </c>
      <c r="BL395" s="17" t="s">
        <v>145</v>
      </c>
      <c r="BM395" s="229" t="s">
        <v>518</v>
      </c>
    </row>
    <row r="396" s="2" customFormat="1">
      <c r="A396" s="38"/>
      <c r="B396" s="39"/>
      <c r="C396" s="40"/>
      <c r="D396" s="231" t="s">
        <v>147</v>
      </c>
      <c r="E396" s="40"/>
      <c r="F396" s="232" t="s">
        <v>519</v>
      </c>
      <c r="G396" s="40"/>
      <c r="H396" s="40"/>
      <c r="I396" s="233"/>
      <c r="J396" s="40"/>
      <c r="K396" s="40"/>
      <c r="L396" s="44"/>
      <c r="M396" s="234"/>
      <c r="N396" s="235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147</v>
      </c>
      <c r="AU396" s="17" t="s">
        <v>89</v>
      </c>
    </row>
    <row r="397" s="2" customFormat="1">
      <c r="A397" s="38"/>
      <c r="B397" s="39"/>
      <c r="C397" s="40"/>
      <c r="D397" s="231" t="s">
        <v>226</v>
      </c>
      <c r="E397" s="40"/>
      <c r="F397" s="258" t="s">
        <v>499</v>
      </c>
      <c r="G397" s="40"/>
      <c r="H397" s="40"/>
      <c r="I397" s="233"/>
      <c r="J397" s="40"/>
      <c r="K397" s="40"/>
      <c r="L397" s="44"/>
      <c r="M397" s="234"/>
      <c r="N397" s="235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226</v>
      </c>
      <c r="AU397" s="17" t="s">
        <v>89</v>
      </c>
    </row>
    <row r="398" s="13" customFormat="1">
      <c r="A398" s="13"/>
      <c r="B398" s="236"/>
      <c r="C398" s="237"/>
      <c r="D398" s="231" t="s">
        <v>149</v>
      </c>
      <c r="E398" s="238" t="s">
        <v>1</v>
      </c>
      <c r="F398" s="239" t="s">
        <v>520</v>
      </c>
      <c r="G398" s="237"/>
      <c r="H398" s="240">
        <v>1891.7280000000001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6" t="s">
        <v>149</v>
      </c>
      <c r="AU398" s="246" t="s">
        <v>89</v>
      </c>
      <c r="AV398" s="13" t="s">
        <v>89</v>
      </c>
      <c r="AW398" s="13" t="s">
        <v>37</v>
      </c>
      <c r="AX398" s="13" t="s">
        <v>79</v>
      </c>
      <c r="AY398" s="246" t="s">
        <v>138</v>
      </c>
    </row>
    <row r="399" s="14" customFormat="1">
      <c r="A399" s="14"/>
      <c r="B399" s="247"/>
      <c r="C399" s="248"/>
      <c r="D399" s="231" t="s">
        <v>149</v>
      </c>
      <c r="E399" s="249" t="s">
        <v>1</v>
      </c>
      <c r="F399" s="250" t="s">
        <v>152</v>
      </c>
      <c r="G399" s="248"/>
      <c r="H399" s="251">
        <v>1891.7280000000001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7" t="s">
        <v>149</v>
      </c>
      <c r="AU399" s="257" t="s">
        <v>89</v>
      </c>
      <c r="AV399" s="14" t="s">
        <v>145</v>
      </c>
      <c r="AW399" s="14" t="s">
        <v>37</v>
      </c>
      <c r="AX399" s="14" t="s">
        <v>87</v>
      </c>
      <c r="AY399" s="257" t="s">
        <v>138</v>
      </c>
    </row>
    <row r="400" s="2" customFormat="1" ht="16.5" customHeight="1">
      <c r="A400" s="38"/>
      <c r="B400" s="39"/>
      <c r="C400" s="218" t="s">
        <v>521</v>
      </c>
      <c r="D400" s="218" t="s">
        <v>140</v>
      </c>
      <c r="E400" s="219" t="s">
        <v>522</v>
      </c>
      <c r="F400" s="220" t="s">
        <v>523</v>
      </c>
      <c r="G400" s="221" t="s">
        <v>417</v>
      </c>
      <c r="H400" s="222">
        <v>210.19200000000001</v>
      </c>
      <c r="I400" s="223"/>
      <c r="J400" s="224">
        <f>ROUND(I400*H400,2)</f>
        <v>0</v>
      </c>
      <c r="K400" s="220" t="s">
        <v>144</v>
      </c>
      <c r="L400" s="44"/>
      <c r="M400" s="225" t="s">
        <v>1</v>
      </c>
      <c r="N400" s="226" t="s">
        <v>44</v>
      </c>
      <c r="O400" s="91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9" t="s">
        <v>145</v>
      </c>
      <c r="AT400" s="229" t="s">
        <v>140</v>
      </c>
      <c r="AU400" s="229" t="s">
        <v>89</v>
      </c>
      <c r="AY400" s="17" t="s">
        <v>138</v>
      </c>
      <c r="BE400" s="230">
        <f>IF(N400="základní",J400,0)</f>
        <v>0</v>
      </c>
      <c r="BF400" s="230">
        <f>IF(N400="snížená",J400,0)</f>
        <v>0</v>
      </c>
      <c r="BG400" s="230">
        <f>IF(N400="zákl. přenesená",J400,0)</f>
        <v>0</v>
      </c>
      <c r="BH400" s="230">
        <f>IF(N400="sníž. přenesená",J400,0)</f>
        <v>0</v>
      </c>
      <c r="BI400" s="230">
        <f>IF(N400="nulová",J400,0)</f>
        <v>0</v>
      </c>
      <c r="BJ400" s="17" t="s">
        <v>87</v>
      </c>
      <c r="BK400" s="230">
        <f>ROUND(I400*H400,2)</f>
        <v>0</v>
      </c>
      <c r="BL400" s="17" t="s">
        <v>145</v>
      </c>
      <c r="BM400" s="229" t="s">
        <v>524</v>
      </c>
    </row>
    <row r="401" s="2" customFormat="1">
      <c r="A401" s="38"/>
      <c r="B401" s="39"/>
      <c r="C401" s="40"/>
      <c r="D401" s="231" t="s">
        <v>147</v>
      </c>
      <c r="E401" s="40"/>
      <c r="F401" s="232" t="s">
        <v>525</v>
      </c>
      <c r="G401" s="40"/>
      <c r="H401" s="40"/>
      <c r="I401" s="233"/>
      <c r="J401" s="40"/>
      <c r="K401" s="40"/>
      <c r="L401" s="44"/>
      <c r="M401" s="234"/>
      <c r="N401" s="235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147</v>
      </c>
      <c r="AU401" s="17" t="s">
        <v>89</v>
      </c>
    </row>
    <row r="402" s="13" customFormat="1">
      <c r="A402" s="13"/>
      <c r="B402" s="236"/>
      <c r="C402" s="237"/>
      <c r="D402" s="231" t="s">
        <v>149</v>
      </c>
      <c r="E402" s="238" t="s">
        <v>1</v>
      </c>
      <c r="F402" s="239" t="s">
        <v>526</v>
      </c>
      <c r="G402" s="237"/>
      <c r="H402" s="240">
        <v>210.19200000000001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6" t="s">
        <v>149</v>
      </c>
      <c r="AU402" s="246" t="s">
        <v>89</v>
      </c>
      <c r="AV402" s="13" t="s">
        <v>89</v>
      </c>
      <c r="AW402" s="13" t="s">
        <v>37</v>
      </c>
      <c r="AX402" s="13" t="s">
        <v>79</v>
      </c>
      <c r="AY402" s="246" t="s">
        <v>138</v>
      </c>
    </row>
    <row r="403" s="14" customFormat="1">
      <c r="A403" s="14"/>
      <c r="B403" s="247"/>
      <c r="C403" s="248"/>
      <c r="D403" s="231" t="s">
        <v>149</v>
      </c>
      <c r="E403" s="249" t="s">
        <v>1</v>
      </c>
      <c r="F403" s="250" t="s">
        <v>152</v>
      </c>
      <c r="G403" s="248"/>
      <c r="H403" s="251">
        <v>210.19200000000001</v>
      </c>
      <c r="I403" s="252"/>
      <c r="J403" s="248"/>
      <c r="K403" s="248"/>
      <c r="L403" s="253"/>
      <c r="M403" s="254"/>
      <c r="N403" s="255"/>
      <c r="O403" s="255"/>
      <c r="P403" s="255"/>
      <c r="Q403" s="255"/>
      <c r="R403" s="255"/>
      <c r="S403" s="255"/>
      <c r="T403" s="25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7" t="s">
        <v>149</v>
      </c>
      <c r="AU403" s="257" t="s">
        <v>89</v>
      </c>
      <c r="AV403" s="14" t="s">
        <v>145</v>
      </c>
      <c r="AW403" s="14" t="s">
        <v>37</v>
      </c>
      <c r="AX403" s="14" t="s">
        <v>87</v>
      </c>
      <c r="AY403" s="257" t="s">
        <v>138</v>
      </c>
    </row>
    <row r="404" s="12" customFormat="1" ht="25.92" customHeight="1">
      <c r="A404" s="12"/>
      <c r="B404" s="202"/>
      <c r="C404" s="203"/>
      <c r="D404" s="204" t="s">
        <v>78</v>
      </c>
      <c r="E404" s="205" t="s">
        <v>527</v>
      </c>
      <c r="F404" s="205" t="s">
        <v>528</v>
      </c>
      <c r="G404" s="203"/>
      <c r="H404" s="203"/>
      <c r="I404" s="206"/>
      <c r="J404" s="207">
        <f>BK404</f>
        <v>0</v>
      </c>
      <c r="K404" s="203"/>
      <c r="L404" s="208"/>
      <c r="M404" s="209"/>
      <c r="N404" s="210"/>
      <c r="O404" s="210"/>
      <c r="P404" s="211">
        <f>P405+P408</f>
        <v>0</v>
      </c>
      <c r="Q404" s="210"/>
      <c r="R404" s="211">
        <f>R405+R408</f>
        <v>0</v>
      </c>
      <c r="S404" s="210"/>
      <c r="T404" s="212">
        <f>T405+T408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13" t="s">
        <v>89</v>
      </c>
      <c r="AT404" s="214" t="s">
        <v>78</v>
      </c>
      <c r="AU404" s="214" t="s">
        <v>79</v>
      </c>
      <c r="AY404" s="213" t="s">
        <v>138</v>
      </c>
      <c r="BK404" s="215">
        <f>BK405+BK408</f>
        <v>0</v>
      </c>
    </row>
    <row r="405" s="12" customFormat="1" ht="22.8" customHeight="1">
      <c r="A405" s="12"/>
      <c r="B405" s="202"/>
      <c r="C405" s="203"/>
      <c r="D405" s="204" t="s">
        <v>78</v>
      </c>
      <c r="E405" s="216" t="s">
        <v>529</v>
      </c>
      <c r="F405" s="216" t="s">
        <v>530</v>
      </c>
      <c r="G405" s="203"/>
      <c r="H405" s="203"/>
      <c r="I405" s="206"/>
      <c r="J405" s="217">
        <f>BK405</f>
        <v>0</v>
      </c>
      <c r="K405" s="203"/>
      <c r="L405" s="208"/>
      <c r="M405" s="209"/>
      <c r="N405" s="210"/>
      <c r="O405" s="210"/>
      <c r="P405" s="211">
        <f>SUM(P406:P407)</f>
        <v>0</v>
      </c>
      <c r="Q405" s="210"/>
      <c r="R405" s="211">
        <f>SUM(R406:R407)</f>
        <v>0</v>
      </c>
      <c r="S405" s="210"/>
      <c r="T405" s="212">
        <f>SUM(T406:T407)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13" t="s">
        <v>89</v>
      </c>
      <c r="AT405" s="214" t="s">
        <v>78</v>
      </c>
      <c r="AU405" s="214" t="s">
        <v>87</v>
      </c>
      <c r="AY405" s="213" t="s">
        <v>138</v>
      </c>
      <c r="BK405" s="215">
        <f>SUM(BK406:BK407)</f>
        <v>0</v>
      </c>
    </row>
    <row r="406" s="2" customFormat="1" ht="24.15" customHeight="1">
      <c r="A406" s="38"/>
      <c r="B406" s="39"/>
      <c r="C406" s="218" t="s">
        <v>531</v>
      </c>
      <c r="D406" s="218" t="s">
        <v>140</v>
      </c>
      <c r="E406" s="219" t="s">
        <v>532</v>
      </c>
      <c r="F406" s="220" t="s">
        <v>533</v>
      </c>
      <c r="G406" s="221" t="s">
        <v>303</v>
      </c>
      <c r="H406" s="222">
        <v>2</v>
      </c>
      <c r="I406" s="223"/>
      <c r="J406" s="224">
        <f>ROUND(I406*H406,2)</f>
        <v>0</v>
      </c>
      <c r="K406" s="220" t="s">
        <v>144</v>
      </c>
      <c r="L406" s="44"/>
      <c r="M406" s="225" t="s">
        <v>1</v>
      </c>
      <c r="N406" s="226" t="s">
        <v>44</v>
      </c>
      <c r="O406" s="91"/>
      <c r="P406" s="227">
        <f>O406*H406</f>
        <v>0</v>
      </c>
      <c r="Q406" s="227">
        <v>0</v>
      </c>
      <c r="R406" s="227">
        <f>Q406*H406</f>
        <v>0</v>
      </c>
      <c r="S406" s="227">
        <v>0</v>
      </c>
      <c r="T406" s="228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9" t="s">
        <v>239</v>
      </c>
      <c r="AT406" s="229" t="s">
        <v>140</v>
      </c>
      <c r="AU406" s="229" t="s">
        <v>89</v>
      </c>
      <c r="AY406" s="17" t="s">
        <v>138</v>
      </c>
      <c r="BE406" s="230">
        <f>IF(N406="základní",J406,0)</f>
        <v>0</v>
      </c>
      <c r="BF406" s="230">
        <f>IF(N406="snížená",J406,0)</f>
        <v>0</v>
      </c>
      <c r="BG406" s="230">
        <f>IF(N406="zákl. přenesená",J406,0)</f>
        <v>0</v>
      </c>
      <c r="BH406" s="230">
        <f>IF(N406="sníž. přenesená",J406,0)</f>
        <v>0</v>
      </c>
      <c r="BI406" s="230">
        <f>IF(N406="nulová",J406,0)</f>
        <v>0</v>
      </c>
      <c r="BJ406" s="17" t="s">
        <v>87</v>
      </c>
      <c r="BK406" s="230">
        <f>ROUND(I406*H406,2)</f>
        <v>0</v>
      </c>
      <c r="BL406" s="17" t="s">
        <v>239</v>
      </c>
      <c r="BM406" s="229" t="s">
        <v>534</v>
      </c>
    </row>
    <row r="407" s="2" customFormat="1">
      <c r="A407" s="38"/>
      <c r="B407" s="39"/>
      <c r="C407" s="40"/>
      <c r="D407" s="231" t="s">
        <v>147</v>
      </c>
      <c r="E407" s="40"/>
      <c r="F407" s="232" t="s">
        <v>535</v>
      </c>
      <c r="G407" s="40"/>
      <c r="H407" s="40"/>
      <c r="I407" s="233"/>
      <c r="J407" s="40"/>
      <c r="K407" s="40"/>
      <c r="L407" s="44"/>
      <c r="M407" s="234"/>
      <c r="N407" s="235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147</v>
      </c>
      <c r="AU407" s="17" t="s">
        <v>89</v>
      </c>
    </row>
    <row r="408" s="12" customFormat="1" ht="22.8" customHeight="1">
      <c r="A408" s="12"/>
      <c r="B408" s="202"/>
      <c r="C408" s="203"/>
      <c r="D408" s="204" t="s">
        <v>78</v>
      </c>
      <c r="E408" s="216" t="s">
        <v>536</v>
      </c>
      <c r="F408" s="216" t="s">
        <v>537</v>
      </c>
      <c r="G408" s="203"/>
      <c r="H408" s="203"/>
      <c r="I408" s="206"/>
      <c r="J408" s="217">
        <f>BK408</f>
        <v>0</v>
      </c>
      <c r="K408" s="203"/>
      <c r="L408" s="208"/>
      <c r="M408" s="209"/>
      <c r="N408" s="210"/>
      <c r="O408" s="210"/>
      <c r="P408" s="211">
        <f>SUM(P409:P410)</f>
        <v>0</v>
      </c>
      <c r="Q408" s="210"/>
      <c r="R408" s="211">
        <f>SUM(R409:R410)</f>
        <v>0</v>
      </c>
      <c r="S408" s="210"/>
      <c r="T408" s="212">
        <f>SUM(T409:T410)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13" t="s">
        <v>89</v>
      </c>
      <c r="AT408" s="214" t="s">
        <v>78</v>
      </c>
      <c r="AU408" s="214" t="s">
        <v>87</v>
      </c>
      <c r="AY408" s="213" t="s">
        <v>138</v>
      </c>
      <c r="BK408" s="215">
        <f>SUM(BK409:BK410)</f>
        <v>0</v>
      </c>
    </row>
    <row r="409" s="2" customFormat="1" ht="24.15" customHeight="1">
      <c r="A409" s="38"/>
      <c r="B409" s="39"/>
      <c r="C409" s="218" t="s">
        <v>538</v>
      </c>
      <c r="D409" s="218" t="s">
        <v>140</v>
      </c>
      <c r="E409" s="219" t="s">
        <v>539</v>
      </c>
      <c r="F409" s="220" t="s">
        <v>540</v>
      </c>
      <c r="G409" s="221" t="s">
        <v>179</v>
      </c>
      <c r="H409" s="222">
        <v>10</v>
      </c>
      <c r="I409" s="223"/>
      <c r="J409" s="224">
        <f>ROUND(I409*H409,2)</f>
        <v>0</v>
      </c>
      <c r="K409" s="220" t="s">
        <v>144</v>
      </c>
      <c r="L409" s="44"/>
      <c r="M409" s="225" t="s">
        <v>1</v>
      </c>
      <c r="N409" s="226" t="s">
        <v>44</v>
      </c>
      <c r="O409" s="91"/>
      <c r="P409" s="227">
        <f>O409*H409</f>
        <v>0</v>
      </c>
      <c r="Q409" s="227">
        <v>0</v>
      </c>
      <c r="R409" s="227">
        <f>Q409*H409</f>
        <v>0</v>
      </c>
      <c r="S409" s="227">
        <v>0</v>
      </c>
      <c r="T409" s="228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9" t="s">
        <v>239</v>
      </c>
      <c r="AT409" s="229" t="s">
        <v>140</v>
      </c>
      <c r="AU409" s="229" t="s">
        <v>89</v>
      </c>
      <c r="AY409" s="17" t="s">
        <v>138</v>
      </c>
      <c r="BE409" s="230">
        <f>IF(N409="základní",J409,0)</f>
        <v>0</v>
      </c>
      <c r="BF409" s="230">
        <f>IF(N409="snížená",J409,0)</f>
        <v>0</v>
      </c>
      <c r="BG409" s="230">
        <f>IF(N409="zákl. přenesená",J409,0)</f>
        <v>0</v>
      </c>
      <c r="BH409" s="230">
        <f>IF(N409="sníž. přenesená",J409,0)</f>
        <v>0</v>
      </c>
      <c r="BI409" s="230">
        <f>IF(N409="nulová",J409,0)</f>
        <v>0</v>
      </c>
      <c r="BJ409" s="17" t="s">
        <v>87</v>
      </c>
      <c r="BK409" s="230">
        <f>ROUND(I409*H409,2)</f>
        <v>0</v>
      </c>
      <c r="BL409" s="17" t="s">
        <v>239</v>
      </c>
      <c r="BM409" s="229" t="s">
        <v>541</v>
      </c>
    </row>
    <row r="410" s="2" customFormat="1">
      <c r="A410" s="38"/>
      <c r="B410" s="39"/>
      <c r="C410" s="40"/>
      <c r="D410" s="231" t="s">
        <v>147</v>
      </c>
      <c r="E410" s="40"/>
      <c r="F410" s="232" t="s">
        <v>542</v>
      </c>
      <c r="G410" s="40"/>
      <c r="H410" s="40"/>
      <c r="I410" s="233"/>
      <c r="J410" s="40"/>
      <c r="K410" s="40"/>
      <c r="L410" s="44"/>
      <c r="M410" s="234"/>
      <c r="N410" s="235"/>
      <c r="O410" s="91"/>
      <c r="P410" s="91"/>
      <c r="Q410" s="91"/>
      <c r="R410" s="91"/>
      <c r="S410" s="91"/>
      <c r="T410" s="92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147</v>
      </c>
      <c r="AU410" s="17" t="s">
        <v>89</v>
      </c>
    </row>
    <row r="411" s="12" customFormat="1" ht="25.92" customHeight="1">
      <c r="A411" s="12"/>
      <c r="B411" s="202"/>
      <c r="C411" s="203"/>
      <c r="D411" s="204" t="s">
        <v>78</v>
      </c>
      <c r="E411" s="205" t="s">
        <v>284</v>
      </c>
      <c r="F411" s="205" t="s">
        <v>543</v>
      </c>
      <c r="G411" s="203"/>
      <c r="H411" s="203"/>
      <c r="I411" s="206"/>
      <c r="J411" s="207">
        <f>BK411</f>
        <v>0</v>
      </c>
      <c r="K411" s="203"/>
      <c r="L411" s="208"/>
      <c r="M411" s="209"/>
      <c r="N411" s="210"/>
      <c r="O411" s="210"/>
      <c r="P411" s="211">
        <f>P412+P441</f>
        <v>0</v>
      </c>
      <c r="Q411" s="210"/>
      <c r="R411" s="211">
        <f>R412+R441</f>
        <v>1.01569</v>
      </c>
      <c r="S411" s="210"/>
      <c r="T411" s="212">
        <f>T412+T441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13" t="s">
        <v>159</v>
      </c>
      <c r="AT411" s="214" t="s">
        <v>78</v>
      </c>
      <c r="AU411" s="214" t="s">
        <v>79</v>
      </c>
      <c r="AY411" s="213" t="s">
        <v>138</v>
      </c>
      <c r="BK411" s="215">
        <f>BK412+BK441</f>
        <v>0</v>
      </c>
    </row>
    <row r="412" s="12" customFormat="1" ht="22.8" customHeight="1">
      <c r="A412" s="12"/>
      <c r="B412" s="202"/>
      <c r="C412" s="203"/>
      <c r="D412" s="204" t="s">
        <v>78</v>
      </c>
      <c r="E412" s="216" t="s">
        <v>544</v>
      </c>
      <c r="F412" s="216" t="s">
        <v>545</v>
      </c>
      <c r="G412" s="203"/>
      <c r="H412" s="203"/>
      <c r="I412" s="206"/>
      <c r="J412" s="217">
        <f>BK412</f>
        <v>0</v>
      </c>
      <c r="K412" s="203"/>
      <c r="L412" s="208"/>
      <c r="M412" s="209"/>
      <c r="N412" s="210"/>
      <c r="O412" s="210"/>
      <c r="P412" s="211">
        <f>SUM(P413:P440)</f>
        <v>0</v>
      </c>
      <c r="Q412" s="210"/>
      <c r="R412" s="211">
        <f>SUM(R413:R440)</f>
        <v>0.046009999999999995</v>
      </c>
      <c r="S412" s="210"/>
      <c r="T412" s="212">
        <f>SUM(T413:T440)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3" t="s">
        <v>159</v>
      </c>
      <c r="AT412" s="214" t="s">
        <v>78</v>
      </c>
      <c r="AU412" s="214" t="s">
        <v>87</v>
      </c>
      <c r="AY412" s="213" t="s">
        <v>138</v>
      </c>
      <c r="BK412" s="215">
        <f>SUM(BK413:BK440)</f>
        <v>0</v>
      </c>
    </row>
    <row r="413" s="2" customFormat="1" ht="24.15" customHeight="1">
      <c r="A413" s="38"/>
      <c r="B413" s="39"/>
      <c r="C413" s="259" t="s">
        <v>546</v>
      </c>
      <c r="D413" s="259" t="s">
        <v>284</v>
      </c>
      <c r="E413" s="260" t="s">
        <v>547</v>
      </c>
      <c r="F413" s="261" t="s">
        <v>548</v>
      </c>
      <c r="G413" s="262" t="s">
        <v>179</v>
      </c>
      <c r="H413" s="263">
        <v>15</v>
      </c>
      <c r="I413" s="264"/>
      <c r="J413" s="265">
        <f>ROUND(I413*H413,2)</f>
        <v>0</v>
      </c>
      <c r="K413" s="261" t="s">
        <v>1</v>
      </c>
      <c r="L413" s="266"/>
      <c r="M413" s="267" t="s">
        <v>1</v>
      </c>
      <c r="N413" s="268" t="s">
        <v>44</v>
      </c>
      <c r="O413" s="91"/>
      <c r="P413" s="227">
        <f>O413*H413</f>
        <v>0</v>
      </c>
      <c r="Q413" s="227">
        <v>3.0000000000000001E-05</v>
      </c>
      <c r="R413" s="227">
        <f>Q413*H413</f>
        <v>0.00044999999999999999</v>
      </c>
      <c r="S413" s="227">
        <v>0</v>
      </c>
      <c r="T413" s="228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9" t="s">
        <v>549</v>
      </c>
      <c r="AT413" s="229" t="s">
        <v>284</v>
      </c>
      <c r="AU413" s="229" t="s">
        <v>89</v>
      </c>
      <c r="AY413" s="17" t="s">
        <v>138</v>
      </c>
      <c r="BE413" s="230">
        <f>IF(N413="základní",J413,0)</f>
        <v>0</v>
      </c>
      <c r="BF413" s="230">
        <f>IF(N413="snížená",J413,0)</f>
        <v>0</v>
      </c>
      <c r="BG413" s="230">
        <f>IF(N413="zákl. přenesená",J413,0)</f>
        <v>0</v>
      </c>
      <c r="BH413" s="230">
        <f>IF(N413="sníž. přenesená",J413,0)</f>
        <v>0</v>
      </c>
      <c r="BI413" s="230">
        <f>IF(N413="nulová",J413,0)</f>
        <v>0</v>
      </c>
      <c r="BJ413" s="17" t="s">
        <v>87</v>
      </c>
      <c r="BK413" s="230">
        <f>ROUND(I413*H413,2)</f>
        <v>0</v>
      </c>
      <c r="BL413" s="17" t="s">
        <v>549</v>
      </c>
      <c r="BM413" s="229" t="s">
        <v>550</v>
      </c>
    </row>
    <row r="414" s="2" customFormat="1" ht="24.15" customHeight="1">
      <c r="A414" s="38"/>
      <c r="B414" s="39"/>
      <c r="C414" s="259" t="s">
        <v>551</v>
      </c>
      <c r="D414" s="259" t="s">
        <v>284</v>
      </c>
      <c r="E414" s="260" t="s">
        <v>552</v>
      </c>
      <c r="F414" s="261" t="s">
        <v>553</v>
      </c>
      <c r="G414" s="262" t="s">
        <v>179</v>
      </c>
      <c r="H414" s="263">
        <v>10</v>
      </c>
      <c r="I414" s="264"/>
      <c r="J414" s="265">
        <f>ROUND(I414*H414,2)</f>
        <v>0</v>
      </c>
      <c r="K414" s="261" t="s">
        <v>144</v>
      </c>
      <c r="L414" s="266"/>
      <c r="M414" s="267" t="s">
        <v>1</v>
      </c>
      <c r="N414" s="268" t="s">
        <v>44</v>
      </c>
      <c r="O414" s="91"/>
      <c r="P414" s="227">
        <f>O414*H414</f>
        <v>0</v>
      </c>
      <c r="Q414" s="227">
        <v>0.00027</v>
      </c>
      <c r="R414" s="227">
        <f>Q414*H414</f>
        <v>0.0027000000000000001</v>
      </c>
      <c r="S414" s="227">
        <v>0</v>
      </c>
      <c r="T414" s="228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9" t="s">
        <v>554</v>
      </c>
      <c r="AT414" s="229" t="s">
        <v>284</v>
      </c>
      <c r="AU414" s="229" t="s">
        <v>89</v>
      </c>
      <c r="AY414" s="17" t="s">
        <v>138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7" t="s">
        <v>87</v>
      </c>
      <c r="BK414" s="230">
        <f>ROUND(I414*H414,2)</f>
        <v>0</v>
      </c>
      <c r="BL414" s="17" t="s">
        <v>521</v>
      </c>
      <c r="BM414" s="229" t="s">
        <v>555</v>
      </c>
    </row>
    <row r="415" s="2" customFormat="1">
      <c r="A415" s="38"/>
      <c r="B415" s="39"/>
      <c r="C415" s="40"/>
      <c r="D415" s="231" t="s">
        <v>147</v>
      </c>
      <c r="E415" s="40"/>
      <c r="F415" s="232" t="s">
        <v>553</v>
      </c>
      <c r="G415" s="40"/>
      <c r="H415" s="40"/>
      <c r="I415" s="233"/>
      <c r="J415" s="40"/>
      <c r="K415" s="40"/>
      <c r="L415" s="44"/>
      <c r="M415" s="234"/>
      <c r="N415" s="235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147</v>
      </c>
      <c r="AU415" s="17" t="s">
        <v>89</v>
      </c>
    </row>
    <row r="416" s="2" customFormat="1" ht="24.15" customHeight="1">
      <c r="A416" s="38"/>
      <c r="B416" s="39"/>
      <c r="C416" s="259" t="s">
        <v>556</v>
      </c>
      <c r="D416" s="259" t="s">
        <v>284</v>
      </c>
      <c r="E416" s="260" t="s">
        <v>557</v>
      </c>
      <c r="F416" s="261" t="s">
        <v>558</v>
      </c>
      <c r="G416" s="262" t="s">
        <v>179</v>
      </c>
      <c r="H416" s="263">
        <v>20</v>
      </c>
      <c r="I416" s="264"/>
      <c r="J416" s="265">
        <f>ROUND(I416*H416,2)</f>
        <v>0</v>
      </c>
      <c r="K416" s="261" t="s">
        <v>1</v>
      </c>
      <c r="L416" s="266"/>
      <c r="M416" s="267" t="s">
        <v>1</v>
      </c>
      <c r="N416" s="268" t="s">
        <v>44</v>
      </c>
      <c r="O416" s="91"/>
      <c r="P416" s="227">
        <f>O416*H416</f>
        <v>0</v>
      </c>
      <c r="Q416" s="227">
        <v>0.00011</v>
      </c>
      <c r="R416" s="227">
        <f>Q416*H416</f>
        <v>0.0022000000000000001</v>
      </c>
      <c r="S416" s="227">
        <v>0</v>
      </c>
      <c r="T416" s="228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9" t="s">
        <v>549</v>
      </c>
      <c r="AT416" s="229" t="s">
        <v>284</v>
      </c>
      <c r="AU416" s="229" t="s">
        <v>89</v>
      </c>
      <c r="AY416" s="17" t="s">
        <v>138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17" t="s">
        <v>87</v>
      </c>
      <c r="BK416" s="230">
        <f>ROUND(I416*H416,2)</f>
        <v>0</v>
      </c>
      <c r="BL416" s="17" t="s">
        <v>549</v>
      </c>
      <c r="BM416" s="229" t="s">
        <v>559</v>
      </c>
    </row>
    <row r="417" s="2" customFormat="1" ht="24.15" customHeight="1">
      <c r="A417" s="38"/>
      <c r="B417" s="39"/>
      <c r="C417" s="259" t="s">
        <v>560</v>
      </c>
      <c r="D417" s="259" t="s">
        <v>284</v>
      </c>
      <c r="E417" s="260" t="s">
        <v>561</v>
      </c>
      <c r="F417" s="261" t="s">
        <v>562</v>
      </c>
      <c r="G417" s="262" t="s">
        <v>303</v>
      </c>
      <c r="H417" s="263">
        <v>1</v>
      </c>
      <c r="I417" s="264"/>
      <c r="J417" s="265">
        <f>ROUND(I417*H417,2)</f>
        <v>0</v>
      </c>
      <c r="K417" s="261" t="s">
        <v>1</v>
      </c>
      <c r="L417" s="266"/>
      <c r="M417" s="267" t="s">
        <v>1</v>
      </c>
      <c r="N417" s="268" t="s">
        <v>44</v>
      </c>
      <c r="O417" s="91"/>
      <c r="P417" s="227">
        <f>O417*H417</f>
        <v>0</v>
      </c>
      <c r="Q417" s="227">
        <v>0</v>
      </c>
      <c r="R417" s="227">
        <f>Q417*H417</f>
        <v>0</v>
      </c>
      <c r="S417" s="227">
        <v>0</v>
      </c>
      <c r="T417" s="228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9" t="s">
        <v>89</v>
      </c>
      <c r="AT417" s="229" t="s">
        <v>284</v>
      </c>
      <c r="AU417" s="229" t="s">
        <v>89</v>
      </c>
      <c r="AY417" s="17" t="s">
        <v>138</v>
      </c>
      <c r="BE417" s="230">
        <f>IF(N417="základní",J417,0)</f>
        <v>0</v>
      </c>
      <c r="BF417" s="230">
        <f>IF(N417="snížená",J417,0)</f>
        <v>0</v>
      </c>
      <c r="BG417" s="230">
        <f>IF(N417="zákl. přenesená",J417,0)</f>
        <v>0</v>
      </c>
      <c r="BH417" s="230">
        <f>IF(N417="sníž. přenesená",J417,0)</f>
        <v>0</v>
      </c>
      <c r="BI417" s="230">
        <f>IF(N417="nulová",J417,0)</f>
        <v>0</v>
      </c>
      <c r="BJ417" s="17" t="s">
        <v>87</v>
      </c>
      <c r="BK417" s="230">
        <f>ROUND(I417*H417,2)</f>
        <v>0</v>
      </c>
      <c r="BL417" s="17" t="s">
        <v>87</v>
      </c>
      <c r="BM417" s="229" t="s">
        <v>563</v>
      </c>
    </row>
    <row r="418" s="2" customFormat="1" ht="24.15" customHeight="1">
      <c r="A418" s="38"/>
      <c r="B418" s="39"/>
      <c r="C418" s="259" t="s">
        <v>564</v>
      </c>
      <c r="D418" s="259" t="s">
        <v>284</v>
      </c>
      <c r="E418" s="260" t="s">
        <v>565</v>
      </c>
      <c r="F418" s="261" t="s">
        <v>566</v>
      </c>
      <c r="G418" s="262" t="s">
        <v>179</v>
      </c>
      <c r="H418" s="263">
        <v>30</v>
      </c>
      <c r="I418" s="264"/>
      <c r="J418" s="265">
        <f>ROUND(I418*H418,2)</f>
        <v>0</v>
      </c>
      <c r="K418" s="261" t="s">
        <v>144</v>
      </c>
      <c r="L418" s="266"/>
      <c r="M418" s="267" t="s">
        <v>1</v>
      </c>
      <c r="N418" s="268" t="s">
        <v>44</v>
      </c>
      <c r="O418" s="91"/>
      <c r="P418" s="227">
        <f>O418*H418</f>
        <v>0</v>
      </c>
      <c r="Q418" s="227">
        <v>3.0000000000000001E-05</v>
      </c>
      <c r="R418" s="227">
        <f>Q418*H418</f>
        <v>0.00089999999999999998</v>
      </c>
      <c r="S418" s="227">
        <v>0</v>
      </c>
      <c r="T418" s="228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9" t="s">
        <v>189</v>
      </c>
      <c r="AT418" s="229" t="s">
        <v>284</v>
      </c>
      <c r="AU418" s="229" t="s">
        <v>89</v>
      </c>
      <c r="AY418" s="17" t="s">
        <v>138</v>
      </c>
      <c r="BE418" s="230">
        <f>IF(N418="základní",J418,0)</f>
        <v>0</v>
      </c>
      <c r="BF418" s="230">
        <f>IF(N418="snížená",J418,0)</f>
        <v>0</v>
      </c>
      <c r="BG418" s="230">
        <f>IF(N418="zákl. přenesená",J418,0)</f>
        <v>0</v>
      </c>
      <c r="BH418" s="230">
        <f>IF(N418="sníž. přenesená",J418,0)</f>
        <v>0</v>
      </c>
      <c r="BI418" s="230">
        <f>IF(N418="nulová",J418,0)</f>
        <v>0</v>
      </c>
      <c r="BJ418" s="17" t="s">
        <v>87</v>
      </c>
      <c r="BK418" s="230">
        <f>ROUND(I418*H418,2)</f>
        <v>0</v>
      </c>
      <c r="BL418" s="17" t="s">
        <v>145</v>
      </c>
      <c r="BM418" s="229" t="s">
        <v>567</v>
      </c>
    </row>
    <row r="419" s="2" customFormat="1">
      <c r="A419" s="38"/>
      <c r="B419" s="39"/>
      <c r="C419" s="40"/>
      <c r="D419" s="231" t="s">
        <v>147</v>
      </c>
      <c r="E419" s="40"/>
      <c r="F419" s="232" t="s">
        <v>566</v>
      </c>
      <c r="G419" s="40"/>
      <c r="H419" s="40"/>
      <c r="I419" s="233"/>
      <c r="J419" s="40"/>
      <c r="K419" s="40"/>
      <c r="L419" s="44"/>
      <c r="M419" s="234"/>
      <c r="N419" s="235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147</v>
      </c>
      <c r="AU419" s="17" t="s">
        <v>89</v>
      </c>
    </row>
    <row r="420" s="2" customFormat="1" ht="24.15" customHeight="1">
      <c r="A420" s="38"/>
      <c r="B420" s="39"/>
      <c r="C420" s="259" t="s">
        <v>568</v>
      </c>
      <c r="D420" s="259" t="s">
        <v>284</v>
      </c>
      <c r="E420" s="260" t="s">
        <v>569</v>
      </c>
      <c r="F420" s="261" t="s">
        <v>570</v>
      </c>
      <c r="G420" s="262" t="s">
        <v>179</v>
      </c>
      <c r="H420" s="263">
        <v>254</v>
      </c>
      <c r="I420" s="264"/>
      <c r="J420" s="265">
        <f>ROUND(I420*H420,2)</f>
        <v>0</v>
      </c>
      <c r="K420" s="261" t="s">
        <v>144</v>
      </c>
      <c r="L420" s="266"/>
      <c r="M420" s="267" t="s">
        <v>1</v>
      </c>
      <c r="N420" s="268" t="s">
        <v>44</v>
      </c>
      <c r="O420" s="91"/>
      <c r="P420" s="227">
        <f>O420*H420</f>
        <v>0</v>
      </c>
      <c r="Q420" s="227">
        <v>0.00013999999999999999</v>
      </c>
      <c r="R420" s="227">
        <f>Q420*H420</f>
        <v>0.035559999999999994</v>
      </c>
      <c r="S420" s="227">
        <v>0</v>
      </c>
      <c r="T420" s="228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9" t="s">
        <v>89</v>
      </c>
      <c r="AT420" s="229" t="s">
        <v>284</v>
      </c>
      <c r="AU420" s="229" t="s">
        <v>89</v>
      </c>
      <c r="AY420" s="17" t="s">
        <v>138</v>
      </c>
      <c r="BE420" s="230">
        <f>IF(N420="základní",J420,0)</f>
        <v>0</v>
      </c>
      <c r="BF420" s="230">
        <f>IF(N420="snížená",J420,0)</f>
        <v>0</v>
      </c>
      <c r="BG420" s="230">
        <f>IF(N420="zákl. přenesená",J420,0)</f>
        <v>0</v>
      </c>
      <c r="BH420" s="230">
        <f>IF(N420="sníž. přenesená",J420,0)</f>
        <v>0</v>
      </c>
      <c r="BI420" s="230">
        <f>IF(N420="nulová",J420,0)</f>
        <v>0</v>
      </c>
      <c r="BJ420" s="17" t="s">
        <v>87</v>
      </c>
      <c r="BK420" s="230">
        <f>ROUND(I420*H420,2)</f>
        <v>0</v>
      </c>
      <c r="BL420" s="17" t="s">
        <v>87</v>
      </c>
      <c r="BM420" s="229" t="s">
        <v>571</v>
      </c>
    </row>
    <row r="421" s="2" customFormat="1">
      <c r="A421" s="38"/>
      <c r="B421" s="39"/>
      <c r="C421" s="40"/>
      <c r="D421" s="231" t="s">
        <v>147</v>
      </c>
      <c r="E421" s="40"/>
      <c r="F421" s="232" t="s">
        <v>572</v>
      </c>
      <c r="G421" s="40"/>
      <c r="H421" s="40"/>
      <c r="I421" s="233"/>
      <c r="J421" s="40"/>
      <c r="K421" s="40"/>
      <c r="L421" s="44"/>
      <c r="M421" s="234"/>
      <c r="N421" s="235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147</v>
      </c>
      <c r="AU421" s="17" t="s">
        <v>89</v>
      </c>
    </row>
    <row r="422" s="2" customFormat="1">
      <c r="A422" s="38"/>
      <c r="B422" s="39"/>
      <c r="C422" s="40"/>
      <c r="D422" s="231" t="s">
        <v>226</v>
      </c>
      <c r="E422" s="40"/>
      <c r="F422" s="258" t="s">
        <v>573</v>
      </c>
      <c r="G422" s="40"/>
      <c r="H422" s="40"/>
      <c r="I422" s="233"/>
      <c r="J422" s="40"/>
      <c r="K422" s="40"/>
      <c r="L422" s="44"/>
      <c r="M422" s="234"/>
      <c r="N422" s="235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226</v>
      </c>
      <c r="AU422" s="17" t="s">
        <v>89</v>
      </c>
    </row>
    <row r="423" s="2" customFormat="1" ht="21.75" customHeight="1">
      <c r="A423" s="38"/>
      <c r="B423" s="39"/>
      <c r="C423" s="259" t="s">
        <v>574</v>
      </c>
      <c r="D423" s="259" t="s">
        <v>284</v>
      </c>
      <c r="E423" s="260" t="s">
        <v>575</v>
      </c>
      <c r="F423" s="261" t="s">
        <v>576</v>
      </c>
      <c r="G423" s="262" t="s">
        <v>303</v>
      </c>
      <c r="H423" s="263">
        <v>104</v>
      </c>
      <c r="I423" s="264"/>
      <c r="J423" s="265">
        <f>ROUND(I423*H423,2)</f>
        <v>0</v>
      </c>
      <c r="K423" s="261" t="s">
        <v>1</v>
      </c>
      <c r="L423" s="266"/>
      <c r="M423" s="267" t="s">
        <v>1</v>
      </c>
      <c r="N423" s="268" t="s">
        <v>44</v>
      </c>
      <c r="O423" s="91"/>
      <c r="P423" s="227">
        <f>O423*H423</f>
        <v>0</v>
      </c>
      <c r="Q423" s="227">
        <v>0</v>
      </c>
      <c r="R423" s="227">
        <f>Q423*H423</f>
        <v>0</v>
      </c>
      <c r="S423" s="227">
        <v>0</v>
      </c>
      <c r="T423" s="228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9" t="s">
        <v>89</v>
      </c>
      <c r="AT423" s="229" t="s">
        <v>284</v>
      </c>
      <c r="AU423" s="229" t="s">
        <v>89</v>
      </c>
      <c r="AY423" s="17" t="s">
        <v>138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7" t="s">
        <v>87</v>
      </c>
      <c r="BK423" s="230">
        <f>ROUND(I423*H423,2)</f>
        <v>0</v>
      </c>
      <c r="BL423" s="17" t="s">
        <v>87</v>
      </c>
      <c r="BM423" s="229" t="s">
        <v>577</v>
      </c>
    </row>
    <row r="424" s="2" customFormat="1" ht="66.75" customHeight="1">
      <c r="A424" s="38"/>
      <c r="B424" s="39"/>
      <c r="C424" s="259" t="s">
        <v>578</v>
      </c>
      <c r="D424" s="259" t="s">
        <v>284</v>
      </c>
      <c r="E424" s="260" t="s">
        <v>579</v>
      </c>
      <c r="F424" s="261" t="s">
        <v>580</v>
      </c>
      <c r="G424" s="262" t="s">
        <v>303</v>
      </c>
      <c r="H424" s="263">
        <v>104</v>
      </c>
      <c r="I424" s="264"/>
      <c r="J424" s="265">
        <f>ROUND(I424*H424,2)</f>
        <v>0</v>
      </c>
      <c r="K424" s="261" t="s">
        <v>1</v>
      </c>
      <c r="L424" s="266"/>
      <c r="M424" s="267" t="s">
        <v>1</v>
      </c>
      <c r="N424" s="268" t="s">
        <v>44</v>
      </c>
      <c r="O424" s="91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9" t="s">
        <v>89</v>
      </c>
      <c r="AT424" s="229" t="s">
        <v>284</v>
      </c>
      <c r="AU424" s="229" t="s">
        <v>89</v>
      </c>
      <c r="AY424" s="17" t="s">
        <v>138</v>
      </c>
      <c r="BE424" s="230">
        <f>IF(N424="základní",J424,0)</f>
        <v>0</v>
      </c>
      <c r="BF424" s="230">
        <f>IF(N424="snížená",J424,0)</f>
        <v>0</v>
      </c>
      <c r="BG424" s="230">
        <f>IF(N424="zákl. přenesená",J424,0)</f>
        <v>0</v>
      </c>
      <c r="BH424" s="230">
        <f>IF(N424="sníž. přenesená",J424,0)</f>
        <v>0</v>
      </c>
      <c r="BI424" s="230">
        <f>IF(N424="nulová",J424,0)</f>
        <v>0</v>
      </c>
      <c r="BJ424" s="17" t="s">
        <v>87</v>
      </c>
      <c r="BK424" s="230">
        <f>ROUND(I424*H424,2)</f>
        <v>0</v>
      </c>
      <c r="BL424" s="17" t="s">
        <v>87</v>
      </c>
      <c r="BM424" s="229" t="s">
        <v>581</v>
      </c>
    </row>
    <row r="425" s="13" customFormat="1">
      <c r="A425" s="13"/>
      <c r="B425" s="236"/>
      <c r="C425" s="237"/>
      <c r="D425" s="231" t="s">
        <v>149</v>
      </c>
      <c r="E425" s="238" t="s">
        <v>1</v>
      </c>
      <c r="F425" s="239" t="s">
        <v>582</v>
      </c>
      <c r="G425" s="237"/>
      <c r="H425" s="240">
        <v>104</v>
      </c>
      <c r="I425" s="241"/>
      <c r="J425" s="237"/>
      <c r="K425" s="237"/>
      <c r="L425" s="242"/>
      <c r="M425" s="243"/>
      <c r="N425" s="244"/>
      <c r="O425" s="244"/>
      <c r="P425" s="244"/>
      <c r="Q425" s="244"/>
      <c r="R425" s="244"/>
      <c r="S425" s="244"/>
      <c r="T425" s="24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6" t="s">
        <v>149</v>
      </c>
      <c r="AU425" s="246" t="s">
        <v>89</v>
      </c>
      <c r="AV425" s="13" t="s">
        <v>89</v>
      </c>
      <c r="AW425" s="13" t="s">
        <v>37</v>
      </c>
      <c r="AX425" s="13" t="s">
        <v>87</v>
      </c>
      <c r="AY425" s="246" t="s">
        <v>138</v>
      </c>
    </row>
    <row r="426" s="2" customFormat="1" ht="21.75" customHeight="1">
      <c r="A426" s="38"/>
      <c r="B426" s="39"/>
      <c r="C426" s="259" t="s">
        <v>583</v>
      </c>
      <c r="D426" s="259" t="s">
        <v>284</v>
      </c>
      <c r="E426" s="260" t="s">
        <v>584</v>
      </c>
      <c r="F426" s="261" t="s">
        <v>585</v>
      </c>
      <c r="G426" s="262" t="s">
        <v>179</v>
      </c>
      <c r="H426" s="263">
        <v>50</v>
      </c>
      <c r="I426" s="264"/>
      <c r="J426" s="265">
        <f>ROUND(I426*H426,2)</f>
        <v>0</v>
      </c>
      <c r="K426" s="261" t="s">
        <v>1</v>
      </c>
      <c r="L426" s="266"/>
      <c r="M426" s="267" t="s">
        <v>1</v>
      </c>
      <c r="N426" s="268" t="s">
        <v>44</v>
      </c>
      <c r="O426" s="91"/>
      <c r="P426" s="227">
        <f>O426*H426</f>
        <v>0</v>
      </c>
      <c r="Q426" s="227">
        <v>8.0000000000000007E-05</v>
      </c>
      <c r="R426" s="227">
        <f>Q426*H426</f>
        <v>0.0040000000000000001</v>
      </c>
      <c r="S426" s="227">
        <v>0</v>
      </c>
      <c r="T426" s="228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9" t="s">
        <v>549</v>
      </c>
      <c r="AT426" s="229" t="s">
        <v>284</v>
      </c>
      <c r="AU426" s="229" t="s">
        <v>89</v>
      </c>
      <c r="AY426" s="17" t="s">
        <v>138</v>
      </c>
      <c r="BE426" s="230">
        <f>IF(N426="základní",J426,0)</f>
        <v>0</v>
      </c>
      <c r="BF426" s="230">
        <f>IF(N426="snížená",J426,0)</f>
        <v>0</v>
      </c>
      <c r="BG426" s="230">
        <f>IF(N426="zákl. přenesená",J426,0)</f>
        <v>0</v>
      </c>
      <c r="BH426" s="230">
        <f>IF(N426="sníž. přenesená",J426,0)</f>
        <v>0</v>
      </c>
      <c r="BI426" s="230">
        <f>IF(N426="nulová",J426,0)</f>
        <v>0</v>
      </c>
      <c r="BJ426" s="17" t="s">
        <v>87</v>
      </c>
      <c r="BK426" s="230">
        <f>ROUND(I426*H426,2)</f>
        <v>0</v>
      </c>
      <c r="BL426" s="17" t="s">
        <v>549</v>
      </c>
      <c r="BM426" s="229" t="s">
        <v>586</v>
      </c>
    </row>
    <row r="427" s="2" customFormat="1">
      <c r="A427" s="38"/>
      <c r="B427" s="39"/>
      <c r="C427" s="259" t="s">
        <v>587</v>
      </c>
      <c r="D427" s="259" t="s">
        <v>284</v>
      </c>
      <c r="E427" s="260" t="s">
        <v>588</v>
      </c>
      <c r="F427" s="261" t="s">
        <v>589</v>
      </c>
      <c r="G427" s="262" t="s">
        <v>590</v>
      </c>
      <c r="H427" s="263">
        <v>0.40000000000000002</v>
      </c>
      <c r="I427" s="264"/>
      <c r="J427" s="265">
        <f>ROUND(I427*H427,2)</f>
        <v>0</v>
      </c>
      <c r="K427" s="261" t="s">
        <v>1</v>
      </c>
      <c r="L427" s="266"/>
      <c r="M427" s="267" t="s">
        <v>1</v>
      </c>
      <c r="N427" s="268" t="s">
        <v>44</v>
      </c>
      <c r="O427" s="91"/>
      <c r="P427" s="227">
        <f>O427*H427</f>
        <v>0</v>
      </c>
      <c r="Q427" s="227">
        <v>0.00050000000000000001</v>
      </c>
      <c r="R427" s="227">
        <f>Q427*H427</f>
        <v>0.00020000000000000001</v>
      </c>
      <c r="S427" s="227">
        <v>0</v>
      </c>
      <c r="T427" s="228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9" t="s">
        <v>549</v>
      </c>
      <c r="AT427" s="229" t="s">
        <v>284</v>
      </c>
      <c r="AU427" s="229" t="s">
        <v>89</v>
      </c>
      <c r="AY427" s="17" t="s">
        <v>138</v>
      </c>
      <c r="BE427" s="230">
        <f>IF(N427="základní",J427,0)</f>
        <v>0</v>
      </c>
      <c r="BF427" s="230">
        <f>IF(N427="snížená",J427,0)</f>
        <v>0</v>
      </c>
      <c r="BG427" s="230">
        <f>IF(N427="zákl. přenesená",J427,0)</f>
        <v>0</v>
      </c>
      <c r="BH427" s="230">
        <f>IF(N427="sníž. přenesená",J427,0)</f>
        <v>0</v>
      </c>
      <c r="BI427" s="230">
        <f>IF(N427="nulová",J427,0)</f>
        <v>0</v>
      </c>
      <c r="BJ427" s="17" t="s">
        <v>87</v>
      </c>
      <c r="BK427" s="230">
        <f>ROUND(I427*H427,2)</f>
        <v>0</v>
      </c>
      <c r="BL427" s="17" t="s">
        <v>549</v>
      </c>
      <c r="BM427" s="229" t="s">
        <v>591</v>
      </c>
    </row>
    <row r="428" s="2" customFormat="1" ht="16.5" customHeight="1">
      <c r="A428" s="38"/>
      <c r="B428" s="39"/>
      <c r="C428" s="259" t="s">
        <v>592</v>
      </c>
      <c r="D428" s="259" t="s">
        <v>284</v>
      </c>
      <c r="E428" s="260" t="s">
        <v>593</v>
      </c>
      <c r="F428" s="261" t="s">
        <v>594</v>
      </c>
      <c r="G428" s="262" t="s">
        <v>595</v>
      </c>
      <c r="H428" s="263">
        <v>10000</v>
      </c>
      <c r="I428" s="264"/>
      <c r="J428" s="265">
        <f>ROUND(I428*H428,2)</f>
        <v>0</v>
      </c>
      <c r="K428" s="261" t="s">
        <v>1</v>
      </c>
      <c r="L428" s="266"/>
      <c r="M428" s="267" t="s">
        <v>1</v>
      </c>
      <c r="N428" s="268" t="s">
        <v>44</v>
      </c>
      <c r="O428" s="91"/>
      <c r="P428" s="227">
        <f>O428*H428</f>
        <v>0</v>
      </c>
      <c r="Q428" s="227">
        <v>0</v>
      </c>
      <c r="R428" s="227">
        <f>Q428*H428</f>
        <v>0</v>
      </c>
      <c r="S428" s="227">
        <v>0</v>
      </c>
      <c r="T428" s="228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9" t="s">
        <v>189</v>
      </c>
      <c r="AT428" s="229" t="s">
        <v>284</v>
      </c>
      <c r="AU428" s="229" t="s">
        <v>89</v>
      </c>
      <c r="AY428" s="17" t="s">
        <v>138</v>
      </c>
      <c r="BE428" s="230">
        <f>IF(N428="základní",J428,0)</f>
        <v>0</v>
      </c>
      <c r="BF428" s="230">
        <f>IF(N428="snížená",J428,0)</f>
        <v>0</v>
      </c>
      <c r="BG428" s="230">
        <f>IF(N428="zákl. přenesená",J428,0)</f>
        <v>0</v>
      </c>
      <c r="BH428" s="230">
        <f>IF(N428="sníž. přenesená",J428,0)</f>
        <v>0</v>
      </c>
      <c r="BI428" s="230">
        <f>IF(N428="nulová",J428,0)</f>
        <v>0</v>
      </c>
      <c r="BJ428" s="17" t="s">
        <v>87</v>
      </c>
      <c r="BK428" s="230">
        <f>ROUND(I428*H428,2)</f>
        <v>0</v>
      </c>
      <c r="BL428" s="17" t="s">
        <v>145</v>
      </c>
      <c r="BM428" s="229" t="s">
        <v>596</v>
      </c>
    </row>
    <row r="429" s="2" customFormat="1" ht="44.25" customHeight="1">
      <c r="A429" s="38"/>
      <c r="B429" s="39"/>
      <c r="C429" s="218" t="s">
        <v>597</v>
      </c>
      <c r="D429" s="218" t="s">
        <v>140</v>
      </c>
      <c r="E429" s="219" t="s">
        <v>598</v>
      </c>
      <c r="F429" s="220" t="s">
        <v>599</v>
      </c>
      <c r="G429" s="221" t="s">
        <v>179</v>
      </c>
      <c r="H429" s="222">
        <v>289</v>
      </c>
      <c r="I429" s="223"/>
      <c r="J429" s="224">
        <f>ROUND(I429*H429,2)</f>
        <v>0</v>
      </c>
      <c r="K429" s="220" t="s">
        <v>144</v>
      </c>
      <c r="L429" s="44"/>
      <c r="M429" s="225" t="s">
        <v>1</v>
      </c>
      <c r="N429" s="226" t="s">
        <v>44</v>
      </c>
      <c r="O429" s="91"/>
      <c r="P429" s="227">
        <f>O429*H429</f>
        <v>0</v>
      </c>
      <c r="Q429" s="227">
        <v>0</v>
      </c>
      <c r="R429" s="227">
        <f>Q429*H429</f>
        <v>0</v>
      </c>
      <c r="S429" s="227">
        <v>0</v>
      </c>
      <c r="T429" s="228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9" t="s">
        <v>521</v>
      </c>
      <c r="AT429" s="229" t="s">
        <v>140</v>
      </c>
      <c r="AU429" s="229" t="s">
        <v>89</v>
      </c>
      <c r="AY429" s="17" t="s">
        <v>138</v>
      </c>
      <c r="BE429" s="230">
        <f>IF(N429="základní",J429,0)</f>
        <v>0</v>
      </c>
      <c r="BF429" s="230">
        <f>IF(N429="snížená",J429,0)</f>
        <v>0</v>
      </c>
      <c r="BG429" s="230">
        <f>IF(N429="zákl. přenesená",J429,0)</f>
        <v>0</v>
      </c>
      <c r="BH429" s="230">
        <f>IF(N429="sníž. přenesená",J429,0)</f>
        <v>0</v>
      </c>
      <c r="BI429" s="230">
        <f>IF(N429="nulová",J429,0)</f>
        <v>0</v>
      </c>
      <c r="BJ429" s="17" t="s">
        <v>87</v>
      </c>
      <c r="BK429" s="230">
        <f>ROUND(I429*H429,2)</f>
        <v>0</v>
      </c>
      <c r="BL429" s="17" t="s">
        <v>521</v>
      </c>
      <c r="BM429" s="229" t="s">
        <v>600</v>
      </c>
    </row>
    <row r="430" s="2" customFormat="1">
      <c r="A430" s="38"/>
      <c r="B430" s="39"/>
      <c r="C430" s="40"/>
      <c r="D430" s="231" t="s">
        <v>147</v>
      </c>
      <c r="E430" s="40"/>
      <c r="F430" s="232" t="s">
        <v>601</v>
      </c>
      <c r="G430" s="40"/>
      <c r="H430" s="40"/>
      <c r="I430" s="233"/>
      <c r="J430" s="40"/>
      <c r="K430" s="40"/>
      <c r="L430" s="44"/>
      <c r="M430" s="234"/>
      <c r="N430" s="235"/>
      <c r="O430" s="91"/>
      <c r="P430" s="91"/>
      <c r="Q430" s="91"/>
      <c r="R430" s="91"/>
      <c r="S430" s="91"/>
      <c r="T430" s="92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147</v>
      </c>
      <c r="AU430" s="17" t="s">
        <v>89</v>
      </c>
    </row>
    <row r="431" s="13" customFormat="1">
      <c r="A431" s="13"/>
      <c r="B431" s="236"/>
      <c r="C431" s="237"/>
      <c r="D431" s="231" t="s">
        <v>149</v>
      </c>
      <c r="E431" s="238" t="s">
        <v>1</v>
      </c>
      <c r="F431" s="239" t="s">
        <v>602</v>
      </c>
      <c r="G431" s="237"/>
      <c r="H431" s="240">
        <v>289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6" t="s">
        <v>149</v>
      </c>
      <c r="AU431" s="246" t="s">
        <v>89</v>
      </c>
      <c r="AV431" s="13" t="s">
        <v>89</v>
      </c>
      <c r="AW431" s="13" t="s">
        <v>37</v>
      </c>
      <c r="AX431" s="13" t="s">
        <v>87</v>
      </c>
      <c r="AY431" s="246" t="s">
        <v>138</v>
      </c>
    </row>
    <row r="432" s="2" customFormat="1" ht="24.15" customHeight="1">
      <c r="A432" s="38"/>
      <c r="B432" s="39"/>
      <c r="C432" s="218" t="s">
        <v>603</v>
      </c>
      <c r="D432" s="218" t="s">
        <v>140</v>
      </c>
      <c r="E432" s="219" t="s">
        <v>604</v>
      </c>
      <c r="F432" s="220" t="s">
        <v>605</v>
      </c>
      <c r="G432" s="221" t="s">
        <v>303</v>
      </c>
      <c r="H432" s="222">
        <v>1</v>
      </c>
      <c r="I432" s="223"/>
      <c r="J432" s="224">
        <f>ROUND(I432*H432,2)</f>
        <v>0</v>
      </c>
      <c r="K432" s="220" t="s">
        <v>144</v>
      </c>
      <c r="L432" s="44"/>
      <c r="M432" s="225" t="s">
        <v>1</v>
      </c>
      <c r="N432" s="226" t="s">
        <v>44</v>
      </c>
      <c r="O432" s="91"/>
      <c r="P432" s="227">
        <f>O432*H432</f>
        <v>0</v>
      </c>
      <c r="Q432" s="227">
        <v>0</v>
      </c>
      <c r="R432" s="227">
        <f>Q432*H432</f>
        <v>0</v>
      </c>
      <c r="S432" s="227">
        <v>0</v>
      </c>
      <c r="T432" s="228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9" t="s">
        <v>521</v>
      </c>
      <c r="AT432" s="229" t="s">
        <v>140</v>
      </c>
      <c r="AU432" s="229" t="s">
        <v>89</v>
      </c>
      <c r="AY432" s="17" t="s">
        <v>138</v>
      </c>
      <c r="BE432" s="230">
        <f>IF(N432="základní",J432,0)</f>
        <v>0</v>
      </c>
      <c r="BF432" s="230">
        <f>IF(N432="snížená",J432,0)</f>
        <v>0</v>
      </c>
      <c r="BG432" s="230">
        <f>IF(N432="zákl. přenesená",J432,0)</f>
        <v>0</v>
      </c>
      <c r="BH432" s="230">
        <f>IF(N432="sníž. přenesená",J432,0)</f>
        <v>0</v>
      </c>
      <c r="BI432" s="230">
        <f>IF(N432="nulová",J432,0)</f>
        <v>0</v>
      </c>
      <c r="BJ432" s="17" t="s">
        <v>87</v>
      </c>
      <c r="BK432" s="230">
        <f>ROUND(I432*H432,2)</f>
        <v>0</v>
      </c>
      <c r="BL432" s="17" t="s">
        <v>521</v>
      </c>
      <c r="BM432" s="229" t="s">
        <v>606</v>
      </c>
    </row>
    <row r="433" s="2" customFormat="1">
      <c r="A433" s="38"/>
      <c r="B433" s="39"/>
      <c r="C433" s="40"/>
      <c r="D433" s="231" t="s">
        <v>147</v>
      </c>
      <c r="E433" s="40"/>
      <c r="F433" s="232" t="s">
        <v>607</v>
      </c>
      <c r="G433" s="40"/>
      <c r="H433" s="40"/>
      <c r="I433" s="233"/>
      <c r="J433" s="40"/>
      <c r="K433" s="40"/>
      <c r="L433" s="44"/>
      <c r="M433" s="234"/>
      <c r="N433" s="235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147</v>
      </c>
      <c r="AU433" s="17" t="s">
        <v>89</v>
      </c>
    </row>
    <row r="434" s="2" customFormat="1" ht="37.8" customHeight="1">
      <c r="A434" s="38"/>
      <c r="B434" s="39"/>
      <c r="C434" s="259" t="s">
        <v>608</v>
      </c>
      <c r="D434" s="259" t="s">
        <v>284</v>
      </c>
      <c r="E434" s="260" t="s">
        <v>609</v>
      </c>
      <c r="F434" s="261" t="s">
        <v>610</v>
      </c>
      <c r="G434" s="262" t="s">
        <v>303</v>
      </c>
      <c r="H434" s="263">
        <v>1</v>
      </c>
      <c r="I434" s="264"/>
      <c r="J434" s="265">
        <f>ROUND(I434*H434,2)</f>
        <v>0</v>
      </c>
      <c r="K434" s="261" t="s">
        <v>1</v>
      </c>
      <c r="L434" s="266"/>
      <c r="M434" s="267" t="s">
        <v>1</v>
      </c>
      <c r="N434" s="268" t="s">
        <v>44</v>
      </c>
      <c r="O434" s="91"/>
      <c r="P434" s="227">
        <f>O434*H434</f>
        <v>0</v>
      </c>
      <c r="Q434" s="227">
        <v>0</v>
      </c>
      <c r="R434" s="227">
        <f>Q434*H434</f>
        <v>0</v>
      </c>
      <c r="S434" s="227">
        <v>0</v>
      </c>
      <c r="T434" s="228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9" t="s">
        <v>549</v>
      </c>
      <c r="AT434" s="229" t="s">
        <v>284</v>
      </c>
      <c r="AU434" s="229" t="s">
        <v>89</v>
      </c>
      <c r="AY434" s="17" t="s">
        <v>138</v>
      </c>
      <c r="BE434" s="230">
        <f>IF(N434="základní",J434,0)</f>
        <v>0</v>
      </c>
      <c r="BF434" s="230">
        <f>IF(N434="snížená",J434,0)</f>
        <v>0</v>
      </c>
      <c r="BG434" s="230">
        <f>IF(N434="zákl. přenesená",J434,0)</f>
        <v>0</v>
      </c>
      <c r="BH434" s="230">
        <f>IF(N434="sníž. přenesená",J434,0)</f>
        <v>0</v>
      </c>
      <c r="BI434" s="230">
        <f>IF(N434="nulová",J434,0)</f>
        <v>0</v>
      </c>
      <c r="BJ434" s="17" t="s">
        <v>87</v>
      </c>
      <c r="BK434" s="230">
        <f>ROUND(I434*H434,2)</f>
        <v>0</v>
      </c>
      <c r="BL434" s="17" t="s">
        <v>549</v>
      </c>
      <c r="BM434" s="229" t="s">
        <v>611</v>
      </c>
    </row>
    <row r="435" s="2" customFormat="1" ht="16.5" customHeight="1">
      <c r="A435" s="38"/>
      <c r="B435" s="39"/>
      <c r="C435" s="259" t="s">
        <v>612</v>
      </c>
      <c r="D435" s="259" t="s">
        <v>284</v>
      </c>
      <c r="E435" s="260" t="s">
        <v>613</v>
      </c>
      <c r="F435" s="261" t="s">
        <v>614</v>
      </c>
      <c r="G435" s="262" t="s">
        <v>303</v>
      </c>
      <c r="H435" s="263">
        <v>1</v>
      </c>
      <c r="I435" s="264"/>
      <c r="J435" s="265">
        <f>ROUND(I435*H435,2)</f>
        <v>0</v>
      </c>
      <c r="K435" s="261" t="s">
        <v>1</v>
      </c>
      <c r="L435" s="266"/>
      <c r="M435" s="267" t="s">
        <v>1</v>
      </c>
      <c r="N435" s="268" t="s">
        <v>44</v>
      </c>
      <c r="O435" s="91"/>
      <c r="P435" s="227">
        <f>O435*H435</f>
        <v>0</v>
      </c>
      <c r="Q435" s="227">
        <v>0</v>
      </c>
      <c r="R435" s="227">
        <f>Q435*H435</f>
        <v>0</v>
      </c>
      <c r="S435" s="227">
        <v>0</v>
      </c>
      <c r="T435" s="228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9" t="s">
        <v>549</v>
      </c>
      <c r="AT435" s="229" t="s">
        <v>284</v>
      </c>
      <c r="AU435" s="229" t="s">
        <v>89</v>
      </c>
      <c r="AY435" s="17" t="s">
        <v>138</v>
      </c>
      <c r="BE435" s="230">
        <f>IF(N435="základní",J435,0)</f>
        <v>0</v>
      </c>
      <c r="BF435" s="230">
        <f>IF(N435="snížená",J435,0)</f>
        <v>0</v>
      </c>
      <c r="BG435" s="230">
        <f>IF(N435="zákl. přenesená",J435,0)</f>
        <v>0</v>
      </c>
      <c r="BH435" s="230">
        <f>IF(N435="sníž. přenesená",J435,0)</f>
        <v>0</v>
      </c>
      <c r="BI435" s="230">
        <f>IF(N435="nulová",J435,0)</f>
        <v>0</v>
      </c>
      <c r="BJ435" s="17" t="s">
        <v>87</v>
      </c>
      <c r="BK435" s="230">
        <f>ROUND(I435*H435,2)</f>
        <v>0</v>
      </c>
      <c r="BL435" s="17" t="s">
        <v>549</v>
      </c>
      <c r="BM435" s="229" t="s">
        <v>615</v>
      </c>
    </row>
    <row r="436" s="2" customFormat="1" ht="24.15" customHeight="1">
      <c r="A436" s="38"/>
      <c r="B436" s="39"/>
      <c r="C436" s="218" t="s">
        <v>616</v>
      </c>
      <c r="D436" s="218" t="s">
        <v>140</v>
      </c>
      <c r="E436" s="219" t="s">
        <v>617</v>
      </c>
      <c r="F436" s="220" t="s">
        <v>618</v>
      </c>
      <c r="G436" s="221" t="s">
        <v>303</v>
      </c>
      <c r="H436" s="222">
        <v>1</v>
      </c>
      <c r="I436" s="223"/>
      <c r="J436" s="224">
        <f>ROUND(I436*H436,2)</f>
        <v>0</v>
      </c>
      <c r="K436" s="220" t="s">
        <v>1</v>
      </c>
      <c r="L436" s="44"/>
      <c r="M436" s="225" t="s">
        <v>1</v>
      </c>
      <c r="N436" s="226" t="s">
        <v>44</v>
      </c>
      <c r="O436" s="91"/>
      <c r="P436" s="227">
        <f>O436*H436</f>
        <v>0</v>
      </c>
      <c r="Q436" s="227">
        <v>0</v>
      </c>
      <c r="R436" s="227">
        <f>Q436*H436</f>
        <v>0</v>
      </c>
      <c r="S436" s="227">
        <v>0</v>
      </c>
      <c r="T436" s="228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9" t="s">
        <v>521</v>
      </c>
      <c r="AT436" s="229" t="s">
        <v>140</v>
      </c>
      <c r="AU436" s="229" t="s">
        <v>89</v>
      </c>
      <c r="AY436" s="17" t="s">
        <v>138</v>
      </c>
      <c r="BE436" s="230">
        <f>IF(N436="základní",J436,0)</f>
        <v>0</v>
      </c>
      <c r="BF436" s="230">
        <f>IF(N436="snížená",J436,0)</f>
        <v>0</v>
      </c>
      <c r="BG436" s="230">
        <f>IF(N436="zákl. přenesená",J436,0)</f>
        <v>0</v>
      </c>
      <c r="BH436" s="230">
        <f>IF(N436="sníž. přenesená",J436,0)</f>
        <v>0</v>
      </c>
      <c r="BI436" s="230">
        <f>IF(N436="nulová",J436,0)</f>
        <v>0</v>
      </c>
      <c r="BJ436" s="17" t="s">
        <v>87</v>
      </c>
      <c r="BK436" s="230">
        <f>ROUND(I436*H436,2)</f>
        <v>0</v>
      </c>
      <c r="BL436" s="17" t="s">
        <v>521</v>
      </c>
      <c r="BM436" s="229" t="s">
        <v>619</v>
      </c>
    </row>
    <row r="437" s="2" customFormat="1" ht="37.8" customHeight="1">
      <c r="A437" s="38"/>
      <c r="B437" s="39"/>
      <c r="C437" s="259" t="s">
        <v>620</v>
      </c>
      <c r="D437" s="259" t="s">
        <v>284</v>
      </c>
      <c r="E437" s="260" t="s">
        <v>621</v>
      </c>
      <c r="F437" s="261" t="s">
        <v>622</v>
      </c>
      <c r="G437" s="262" t="s">
        <v>303</v>
      </c>
      <c r="H437" s="263">
        <v>1</v>
      </c>
      <c r="I437" s="264"/>
      <c r="J437" s="265">
        <f>ROUND(I437*H437,2)</f>
        <v>0</v>
      </c>
      <c r="K437" s="261" t="s">
        <v>1</v>
      </c>
      <c r="L437" s="266"/>
      <c r="M437" s="267" t="s">
        <v>1</v>
      </c>
      <c r="N437" s="268" t="s">
        <v>44</v>
      </c>
      <c r="O437" s="91"/>
      <c r="P437" s="227">
        <f>O437*H437</f>
        <v>0</v>
      </c>
      <c r="Q437" s="227">
        <v>0</v>
      </c>
      <c r="R437" s="227">
        <f>Q437*H437</f>
        <v>0</v>
      </c>
      <c r="S437" s="227">
        <v>0</v>
      </c>
      <c r="T437" s="228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9" t="s">
        <v>549</v>
      </c>
      <c r="AT437" s="229" t="s">
        <v>284</v>
      </c>
      <c r="AU437" s="229" t="s">
        <v>89</v>
      </c>
      <c r="AY437" s="17" t="s">
        <v>138</v>
      </c>
      <c r="BE437" s="230">
        <f>IF(N437="základní",J437,0)</f>
        <v>0</v>
      </c>
      <c r="BF437" s="230">
        <f>IF(N437="snížená",J437,0)</f>
        <v>0</v>
      </c>
      <c r="BG437" s="230">
        <f>IF(N437="zákl. přenesená",J437,0)</f>
        <v>0</v>
      </c>
      <c r="BH437" s="230">
        <f>IF(N437="sníž. přenesená",J437,0)</f>
        <v>0</v>
      </c>
      <c r="BI437" s="230">
        <f>IF(N437="nulová",J437,0)</f>
        <v>0</v>
      </c>
      <c r="BJ437" s="17" t="s">
        <v>87</v>
      </c>
      <c r="BK437" s="230">
        <f>ROUND(I437*H437,2)</f>
        <v>0</v>
      </c>
      <c r="BL437" s="17" t="s">
        <v>549</v>
      </c>
      <c r="BM437" s="229" t="s">
        <v>623</v>
      </c>
    </row>
    <row r="438" s="2" customFormat="1" ht="24.15" customHeight="1">
      <c r="A438" s="38"/>
      <c r="B438" s="39"/>
      <c r="C438" s="218" t="s">
        <v>624</v>
      </c>
      <c r="D438" s="218" t="s">
        <v>140</v>
      </c>
      <c r="E438" s="219" t="s">
        <v>625</v>
      </c>
      <c r="F438" s="220" t="s">
        <v>626</v>
      </c>
      <c r="G438" s="221" t="s">
        <v>303</v>
      </c>
      <c r="H438" s="222">
        <v>1</v>
      </c>
      <c r="I438" s="223"/>
      <c r="J438" s="224">
        <f>ROUND(I438*H438,2)</f>
        <v>0</v>
      </c>
      <c r="K438" s="220" t="s">
        <v>1</v>
      </c>
      <c r="L438" s="44"/>
      <c r="M438" s="225" t="s">
        <v>1</v>
      </c>
      <c r="N438" s="226" t="s">
        <v>44</v>
      </c>
      <c r="O438" s="91"/>
      <c r="P438" s="227">
        <f>O438*H438</f>
        <v>0</v>
      </c>
      <c r="Q438" s="227">
        <v>0</v>
      </c>
      <c r="R438" s="227">
        <f>Q438*H438</f>
        <v>0</v>
      </c>
      <c r="S438" s="227">
        <v>0</v>
      </c>
      <c r="T438" s="228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29" t="s">
        <v>239</v>
      </c>
      <c r="AT438" s="229" t="s">
        <v>140</v>
      </c>
      <c r="AU438" s="229" t="s">
        <v>89</v>
      </c>
      <c r="AY438" s="17" t="s">
        <v>138</v>
      </c>
      <c r="BE438" s="230">
        <f>IF(N438="základní",J438,0)</f>
        <v>0</v>
      </c>
      <c r="BF438" s="230">
        <f>IF(N438="snížená",J438,0)</f>
        <v>0</v>
      </c>
      <c r="BG438" s="230">
        <f>IF(N438="zákl. přenesená",J438,0)</f>
        <v>0</v>
      </c>
      <c r="BH438" s="230">
        <f>IF(N438="sníž. přenesená",J438,0)</f>
        <v>0</v>
      </c>
      <c r="BI438" s="230">
        <f>IF(N438="nulová",J438,0)</f>
        <v>0</v>
      </c>
      <c r="BJ438" s="17" t="s">
        <v>87</v>
      </c>
      <c r="BK438" s="230">
        <f>ROUND(I438*H438,2)</f>
        <v>0</v>
      </c>
      <c r="BL438" s="17" t="s">
        <v>239</v>
      </c>
      <c r="BM438" s="229" t="s">
        <v>627</v>
      </c>
    </row>
    <row r="439" s="2" customFormat="1" ht="55.5" customHeight="1">
      <c r="A439" s="38"/>
      <c r="B439" s="39"/>
      <c r="C439" s="259" t="s">
        <v>628</v>
      </c>
      <c r="D439" s="259" t="s">
        <v>284</v>
      </c>
      <c r="E439" s="260" t="s">
        <v>629</v>
      </c>
      <c r="F439" s="261" t="s">
        <v>630</v>
      </c>
      <c r="G439" s="262" t="s">
        <v>303</v>
      </c>
      <c r="H439" s="263">
        <v>1</v>
      </c>
      <c r="I439" s="264"/>
      <c r="J439" s="265">
        <f>ROUND(I439*H439,2)</f>
        <v>0</v>
      </c>
      <c r="K439" s="261" t="s">
        <v>1</v>
      </c>
      <c r="L439" s="266"/>
      <c r="M439" s="267" t="s">
        <v>1</v>
      </c>
      <c r="N439" s="268" t="s">
        <v>44</v>
      </c>
      <c r="O439" s="91"/>
      <c r="P439" s="227">
        <f>O439*H439</f>
        <v>0</v>
      </c>
      <c r="Q439" s="227">
        <v>0</v>
      </c>
      <c r="R439" s="227">
        <f>Q439*H439</f>
        <v>0</v>
      </c>
      <c r="S439" s="227">
        <v>0</v>
      </c>
      <c r="T439" s="228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9" t="s">
        <v>89</v>
      </c>
      <c r="AT439" s="229" t="s">
        <v>284</v>
      </c>
      <c r="AU439" s="229" t="s">
        <v>89</v>
      </c>
      <c r="AY439" s="17" t="s">
        <v>138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7" t="s">
        <v>87</v>
      </c>
      <c r="BK439" s="230">
        <f>ROUND(I439*H439,2)</f>
        <v>0</v>
      </c>
      <c r="BL439" s="17" t="s">
        <v>87</v>
      </c>
      <c r="BM439" s="229" t="s">
        <v>631</v>
      </c>
    </row>
    <row r="440" s="2" customFormat="1" ht="16.5" customHeight="1">
      <c r="A440" s="38"/>
      <c r="B440" s="39"/>
      <c r="C440" s="259" t="s">
        <v>632</v>
      </c>
      <c r="D440" s="259" t="s">
        <v>284</v>
      </c>
      <c r="E440" s="260" t="s">
        <v>633</v>
      </c>
      <c r="F440" s="261" t="s">
        <v>634</v>
      </c>
      <c r="G440" s="262" t="s">
        <v>303</v>
      </c>
      <c r="H440" s="263">
        <v>1</v>
      </c>
      <c r="I440" s="264"/>
      <c r="J440" s="265">
        <f>ROUND(I440*H440,2)</f>
        <v>0</v>
      </c>
      <c r="K440" s="261" t="s">
        <v>1</v>
      </c>
      <c r="L440" s="266"/>
      <c r="M440" s="267" t="s">
        <v>1</v>
      </c>
      <c r="N440" s="268" t="s">
        <v>44</v>
      </c>
      <c r="O440" s="91"/>
      <c r="P440" s="227">
        <f>O440*H440</f>
        <v>0</v>
      </c>
      <c r="Q440" s="227">
        <v>0</v>
      </c>
      <c r="R440" s="227">
        <f>Q440*H440</f>
        <v>0</v>
      </c>
      <c r="S440" s="227">
        <v>0</v>
      </c>
      <c r="T440" s="228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9" t="s">
        <v>89</v>
      </c>
      <c r="AT440" s="229" t="s">
        <v>284</v>
      </c>
      <c r="AU440" s="229" t="s">
        <v>89</v>
      </c>
      <c r="AY440" s="17" t="s">
        <v>138</v>
      </c>
      <c r="BE440" s="230">
        <f>IF(N440="základní",J440,0)</f>
        <v>0</v>
      </c>
      <c r="BF440" s="230">
        <f>IF(N440="snížená",J440,0)</f>
        <v>0</v>
      </c>
      <c r="BG440" s="230">
        <f>IF(N440="zákl. přenesená",J440,0)</f>
        <v>0</v>
      </c>
      <c r="BH440" s="230">
        <f>IF(N440="sníž. přenesená",J440,0)</f>
        <v>0</v>
      </c>
      <c r="BI440" s="230">
        <f>IF(N440="nulová",J440,0)</f>
        <v>0</v>
      </c>
      <c r="BJ440" s="17" t="s">
        <v>87</v>
      </c>
      <c r="BK440" s="230">
        <f>ROUND(I440*H440,2)</f>
        <v>0</v>
      </c>
      <c r="BL440" s="17" t="s">
        <v>87</v>
      </c>
      <c r="BM440" s="229" t="s">
        <v>635</v>
      </c>
    </row>
    <row r="441" s="12" customFormat="1" ht="22.8" customHeight="1">
      <c r="A441" s="12"/>
      <c r="B441" s="202"/>
      <c r="C441" s="203"/>
      <c r="D441" s="204" t="s">
        <v>78</v>
      </c>
      <c r="E441" s="216" t="s">
        <v>636</v>
      </c>
      <c r="F441" s="216" t="s">
        <v>637</v>
      </c>
      <c r="G441" s="203"/>
      <c r="H441" s="203"/>
      <c r="I441" s="206"/>
      <c r="J441" s="217">
        <f>BK441</f>
        <v>0</v>
      </c>
      <c r="K441" s="203"/>
      <c r="L441" s="208"/>
      <c r="M441" s="209"/>
      <c r="N441" s="210"/>
      <c r="O441" s="210"/>
      <c r="P441" s="211">
        <f>SUM(P442:P467)</f>
        <v>0</v>
      </c>
      <c r="Q441" s="210"/>
      <c r="R441" s="211">
        <f>SUM(R442:R467)</f>
        <v>0.96967999999999999</v>
      </c>
      <c r="S441" s="210"/>
      <c r="T441" s="212">
        <f>SUM(T442:T467)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13" t="s">
        <v>159</v>
      </c>
      <c r="AT441" s="214" t="s">
        <v>78</v>
      </c>
      <c r="AU441" s="214" t="s">
        <v>87</v>
      </c>
      <c r="AY441" s="213" t="s">
        <v>138</v>
      </c>
      <c r="BK441" s="215">
        <f>SUM(BK442:BK467)</f>
        <v>0</v>
      </c>
    </row>
    <row r="442" s="2" customFormat="1" ht="24.15" customHeight="1">
      <c r="A442" s="38"/>
      <c r="B442" s="39"/>
      <c r="C442" s="218" t="s">
        <v>638</v>
      </c>
      <c r="D442" s="218" t="s">
        <v>140</v>
      </c>
      <c r="E442" s="219" t="s">
        <v>639</v>
      </c>
      <c r="F442" s="220" t="s">
        <v>640</v>
      </c>
      <c r="G442" s="221" t="s">
        <v>179</v>
      </c>
      <c r="H442" s="222">
        <v>188.5</v>
      </c>
      <c r="I442" s="223"/>
      <c r="J442" s="224">
        <f>ROUND(I442*H442,2)</f>
        <v>0</v>
      </c>
      <c r="K442" s="220" t="s">
        <v>144</v>
      </c>
      <c r="L442" s="44"/>
      <c r="M442" s="225" t="s">
        <v>1</v>
      </c>
      <c r="N442" s="226" t="s">
        <v>44</v>
      </c>
      <c r="O442" s="91"/>
      <c r="P442" s="227">
        <f>O442*H442</f>
        <v>0</v>
      </c>
      <c r="Q442" s="227">
        <v>0</v>
      </c>
      <c r="R442" s="227">
        <f>Q442*H442</f>
        <v>0</v>
      </c>
      <c r="S442" s="227">
        <v>0</v>
      </c>
      <c r="T442" s="228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9" t="s">
        <v>641</v>
      </c>
      <c r="AT442" s="229" t="s">
        <v>140</v>
      </c>
      <c r="AU442" s="229" t="s">
        <v>89</v>
      </c>
      <c r="AY442" s="17" t="s">
        <v>138</v>
      </c>
      <c r="BE442" s="230">
        <f>IF(N442="základní",J442,0)</f>
        <v>0</v>
      </c>
      <c r="BF442" s="230">
        <f>IF(N442="snížená",J442,0)</f>
        <v>0</v>
      </c>
      <c r="BG442" s="230">
        <f>IF(N442="zákl. přenesená",J442,0)</f>
        <v>0</v>
      </c>
      <c r="BH442" s="230">
        <f>IF(N442="sníž. přenesená",J442,0)</f>
        <v>0</v>
      </c>
      <c r="BI442" s="230">
        <f>IF(N442="nulová",J442,0)</f>
        <v>0</v>
      </c>
      <c r="BJ442" s="17" t="s">
        <v>87</v>
      </c>
      <c r="BK442" s="230">
        <f>ROUND(I442*H442,2)</f>
        <v>0</v>
      </c>
      <c r="BL442" s="17" t="s">
        <v>641</v>
      </c>
      <c r="BM442" s="229" t="s">
        <v>642</v>
      </c>
    </row>
    <row r="443" s="2" customFormat="1">
      <c r="A443" s="38"/>
      <c r="B443" s="39"/>
      <c r="C443" s="40"/>
      <c r="D443" s="231" t="s">
        <v>147</v>
      </c>
      <c r="E443" s="40"/>
      <c r="F443" s="232" t="s">
        <v>643</v>
      </c>
      <c r="G443" s="40"/>
      <c r="H443" s="40"/>
      <c r="I443" s="233"/>
      <c r="J443" s="40"/>
      <c r="K443" s="40"/>
      <c r="L443" s="44"/>
      <c r="M443" s="234"/>
      <c r="N443" s="235"/>
      <c r="O443" s="91"/>
      <c r="P443" s="91"/>
      <c r="Q443" s="91"/>
      <c r="R443" s="91"/>
      <c r="S443" s="91"/>
      <c r="T443" s="92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147</v>
      </c>
      <c r="AU443" s="17" t="s">
        <v>89</v>
      </c>
    </row>
    <row r="444" s="13" customFormat="1">
      <c r="A444" s="13"/>
      <c r="B444" s="236"/>
      <c r="C444" s="237"/>
      <c r="D444" s="231" t="s">
        <v>149</v>
      </c>
      <c r="E444" s="238" t="s">
        <v>1</v>
      </c>
      <c r="F444" s="239" t="s">
        <v>644</v>
      </c>
      <c r="G444" s="237"/>
      <c r="H444" s="240">
        <v>188.5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6" t="s">
        <v>149</v>
      </c>
      <c r="AU444" s="246" t="s">
        <v>89</v>
      </c>
      <c r="AV444" s="13" t="s">
        <v>89</v>
      </c>
      <c r="AW444" s="13" t="s">
        <v>37</v>
      </c>
      <c r="AX444" s="13" t="s">
        <v>79</v>
      </c>
      <c r="AY444" s="246" t="s">
        <v>138</v>
      </c>
    </row>
    <row r="445" s="14" customFormat="1">
      <c r="A445" s="14"/>
      <c r="B445" s="247"/>
      <c r="C445" s="248"/>
      <c r="D445" s="231" t="s">
        <v>149</v>
      </c>
      <c r="E445" s="249" t="s">
        <v>1</v>
      </c>
      <c r="F445" s="250" t="s">
        <v>152</v>
      </c>
      <c r="G445" s="248"/>
      <c r="H445" s="251">
        <v>188.5</v>
      </c>
      <c r="I445" s="252"/>
      <c r="J445" s="248"/>
      <c r="K445" s="248"/>
      <c r="L445" s="253"/>
      <c r="M445" s="254"/>
      <c r="N445" s="255"/>
      <c r="O445" s="255"/>
      <c r="P445" s="255"/>
      <c r="Q445" s="255"/>
      <c r="R445" s="255"/>
      <c r="S445" s="255"/>
      <c r="T445" s="25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7" t="s">
        <v>149</v>
      </c>
      <c r="AU445" s="257" t="s">
        <v>89</v>
      </c>
      <c r="AV445" s="14" t="s">
        <v>145</v>
      </c>
      <c r="AW445" s="14" t="s">
        <v>37</v>
      </c>
      <c r="AX445" s="14" t="s">
        <v>87</v>
      </c>
      <c r="AY445" s="257" t="s">
        <v>138</v>
      </c>
    </row>
    <row r="446" s="2" customFormat="1" ht="24.15" customHeight="1">
      <c r="A446" s="38"/>
      <c r="B446" s="39"/>
      <c r="C446" s="218" t="s">
        <v>645</v>
      </c>
      <c r="D446" s="218" t="s">
        <v>140</v>
      </c>
      <c r="E446" s="219" t="s">
        <v>646</v>
      </c>
      <c r="F446" s="220" t="s">
        <v>647</v>
      </c>
      <c r="G446" s="221" t="s">
        <v>179</v>
      </c>
      <c r="H446" s="222">
        <v>188.5</v>
      </c>
      <c r="I446" s="223"/>
      <c r="J446" s="224">
        <f>ROUND(I446*H446,2)</f>
        <v>0</v>
      </c>
      <c r="K446" s="220" t="s">
        <v>144</v>
      </c>
      <c r="L446" s="44"/>
      <c r="M446" s="225" t="s">
        <v>1</v>
      </c>
      <c r="N446" s="226" t="s">
        <v>44</v>
      </c>
      <c r="O446" s="91"/>
      <c r="P446" s="227">
        <f>O446*H446</f>
        <v>0</v>
      </c>
      <c r="Q446" s="227">
        <v>0</v>
      </c>
      <c r="R446" s="227">
        <f>Q446*H446</f>
        <v>0</v>
      </c>
      <c r="S446" s="227">
        <v>0</v>
      </c>
      <c r="T446" s="228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9" t="s">
        <v>521</v>
      </c>
      <c r="AT446" s="229" t="s">
        <v>140</v>
      </c>
      <c r="AU446" s="229" t="s">
        <v>89</v>
      </c>
      <c r="AY446" s="17" t="s">
        <v>138</v>
      </c>
      <c r="BE446" s="230">
        <f>IF(N446="základní",J446,0)</f>
        <v>0</v>
      </c>
      <c r="BF446" s="230">
        <f>IF(N446="snížená",J446,0)</f>
        <v>0</v>
      </c>
      <c r="BG446" s="230">
        <f>IF(N446="zákl. přenesená",J446,0)</f>
        <v>0</v>
      </c>
      <c r="BH446" s="230">
        <f>IF(N446="sníž. přenesená",J446,0)</f>
        <v>0</v>
      </c>
      <c r="BI446" s="230">
        <f>IF(N446="nulová",J446,0)</f>
        <v>0</v>
      </c>
      <c r="BJ446" s="17" t="s">
        <v>87</v>
      </c>
      <c r="BK446" s="230">
        <f>ROUND(I446*H446,2)</f>
        <v>0</v>
      </c>
      <c r="BL446" s="17" t="s">
        <v>521</v>
      </c>
      <c r="BM446" s="229" t="s">
        <v>648</v>
      </c>
    </row>
    <row r="447" s="2" customFormat="1">
      <c r="A447" s="38"/>
      <c r="B447" s="39"/>
      <c r="C447" s="40"/>
      <c r="D447" s="231" t="s">
        <v>147</v>
      </c>
      <c r="E447" s="40"/>
      <c r="F447" s="232" t="s">
        <v>649</v>
      </c>
      <c r="G447" s="40"/>
      <c r="H447" s="40"/>
      <c r="I447" s="233"/>
      <c r="J447" s="40"/>
      <c r="K447" s="40"/>
      <c r="L447" s="44"/>
      <c r="M447" s="234"/>
      <c r="N447" s="235"/>
      <c r="O447" s="91"/>
      <c r="P447" s="91"/>
      <c r="Q447" s="91"/>
      <c r="R447" s="91"/>
      <c r="S447" s="91"/>
      <c r="T447" s="92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147</v>
      </c>
      <c r="AU447" s="17" t="s">
        <v>89</v>
      </c>
    </row>
    <row r="448" s="2" customFormat="1" ht="37.8" customHeight="1">
      <c r="A448" s="38"/>
      <c r="B448" s="39"/>
      <c r="C448" s="218" t="s">
        <v>650</v>
      </c>
      <c r="D448" s="218" t="s">
        <v>140</v>
      </c>
      <c r="E448" s="219" t="s">
        <v>651</v>
      </c>
      <c r="F448" s="220" t="s">
        <v>652</v>
      </c>
      <c r="G448" s="221" t="s">
        <v>179</v>
      </c>
      <c r="H448" s="222">
        <v>8</v>
      </c>
      <c r="I448" s="223"/>
      <c r="J448" s="224">
        <f>ROUND(I448*H448,2)</f>
        <v>0</v>
      </c>
      <c r="K448" s="220" t="s">
        <v>144</v>
      </c>
      <c r="L448" s="44"/>
      <c r="M448" s="225" t="s">
        <v>1</v>
      </c>
      <c r="N448" s="226" t="s">
        <v>44</v>
      </c>
      <c r="O448" s="91"/>
      <c r="P448" s="227">
        <f>O448*H448</f>
        <v>0</v>
      </c>
      <c r="Q448" s="227">
        <v>0.0053699999999999998</v>
      </c>
      <c r="R448" s="227">
        <f>Q448*H448</f>
        <v>0.042959999999999998</v>
      </c>
      <c r="S448" s="227">
        <v>0</v>
      </c>
      <c r="T448" s="228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9" t="s">
        <v>521</v>
      </c>
      <c r="AT448" s="229" t="s">
        <v>140</v>
      </c>
      <c r="AU448" s="229" t="s">
        <v>89</v>
      </c>
      <c r="AY448" s="17" t="s">
        <v>138</v>
      </c>
      <c r="BE448" s="230">
        <f>IF(N448="základní",J448,0)</f>
        <v>0</v>
      </c>
      <c r="BF448" s="230">
        <f>IF(N448="snížená",J448,0)</f>
        <v>0</v>
      </c>
      <c r="BG448" s="230">
        <f>IF(N448="zákl. přenesená",J448,0)</f>
        <v>0</v>
      </c>
      <c r="BH448" s="230">
        <f>IF(N448="sníž. přenesená",J448,0)</f>
        <v>0</v>
      </c>
      <c r="BI448" s="230">
        <f>IF(N448="nulová",J448,0)</f>
        <v>0</v>
      </c>
      <c r="BJ448" s="17" t="s">
        <v>87</v>
      </c>
      <c r="BK448" s="230">
        <f>ROUND(I448*H448,2)</f>
        <v>0</v>
      </c>
      <c r="BL448" s="17" t="s">
        <v>521</v>
      </c>
      <c r="BM448" s="229" t="s">
        <v>653</v>
      </c>
    </row>
    <row r="449" s="2" customFormat="1">
      <c r="A449" s="38"/>
      <c r="B449" s="39"/>
      <c r="C449" s="40"/>
      <c r="D449" s="231" t="s">
        <v>147</v>
      </c>
      <c r="E449" s="40"/>
      <c r="F449" s="232" t="s">
        <v>654</v>
      </c>
      <c r="G449" s="40"/>
      <c r="H449" s="40"/>
      <c r="I449" s="233"/>
      <c r="J449" s="40"/>
      <c r="K449" s="40"/>
      <c r="L449" s="44"/>
      <c r="M449" s="234"/>
      <c r="N449" s="235"/>
      <c r="O449" s="91"/>
      <c r="P449" s="91"/>
      <c r="Q449" s="91"/>
      <c r="R449" s="91"/>
      <c r="S449" s="91"/>
      <c r="T449" s="92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147</v>
      </c>
      <c r="AU449" s="17" t="s">
        <v>89</v>
      </c>
    </row>
    <row r="450" s="2" customFormat="1" ht="24.15" customHeight="1">
      <c r="A450" s="38"/>
      <c r="B450" s="39"/>
      <c r="C450" s="259" t="s">
        <v>655</v>
      </c>
      <c r="D450" s="259" t="s">
        <v>284</v>
      </c>
      <c r="E450" s="260" t="s">
        <v>656</v>
      </c>
      <c r="F450" s="261" t="s">
        <v>657</v>
      </c>
      <c r="G450" s="262" t="s">
        <v>179</v>
      </c>
      <c r="H450" s="263">
        <v>8</v>
      </c>
      <c r="I450" s="264"/>
      <c r="J450" s="265">
        <f>ROUND(I450*H450,2)</f>
        <v>0</v>
      </c>
      <c r="K450" s="261" t="s">
        <v>144</v>
      </c>
      <c r="L450" s="266"/>
      <c r="M450" s="267" t="s">
        <v>1</v>
      </c>
      <c r="N450" s="268" t="s">
        <v>44</v>
      </c>
      <c r="O450" s="91"/>
      <c r="P450" s="227">
        <f>O450*H450</f>
        <v>0</v>
      </c>
      <c r="Q450" s="227">
        <v>0.048070000000000002</v>
      </c>
      <c r="R450" s="227">
        <f>Q450*H450</f>
        <v>0.38456000000000001</v>
      </c>
      <c r="S450" s="227">
        <v>0</v>
      </c>
      <c r="T450" s="228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9" t="s">
        <v>549</v>
      </c>
      <c r="AT450" s="229" t="s">
        <v>284</v>
      </c>
      <c r="AU450" s="229" t="s">
        <v>89</v>
      </c>
      <c r="AY450" s="17" t="s">
        <v>138</v>
      </c>
      <c r="BE450" s="230">
        <f>IF(N450="základní",J450,0)</f>
        <v>0</v>
      </c>
      <c r="BF450" s="230">
        <f>IF(N450="snížená",J450,0)</f>
        <v>0</v>
      </c>
      <c r="BG450" s="230">
        <f>IF(N450="zákl. přenesená",J450,0)</f>
        <v>0</v>
      </c>
      <c r="BH450" s="230">
        <f>IF(N450="sníž. přenesená",J450,0)</f>
        <v>0</v>
      </c>
      <c r="BI450" s="230">
        <f>IF(N450="nulová",J450,0)</f>
        <v>0</v>
      </c>
      <c r="BJ450" s="17" t="s">
        <v>87</v>
      </c>
      <c r="BK450" s="230">
        <f>ROUND(I450*H450,2)</f>
        <v>0</v>
      </c>
      <c r="BL450" s="17" t="s">
        <v>549</v>
      </c>
      <c r="BM450" s="229" t="s">
        <v>658</v>
      </c>
    </row>
    <row r="451" s="2" customFormat="1">
      <c r="A451" s="38"/>
      <c r="B451" s="39"/>
      <c r="C451" s="40"/>
      <c r="D451" s="231" t="s">
        <v>147</v>
      </c>
      <c r="E451" s="40"/>
      <c r="F451" s="232" t="s">
        <v>657</v>
      </c>
      <c r="G451" s="40"/>
      <c r="H451" s="40"/>
      <c r="I451" s="233"/>
      <c r="J451" s="40"/>
      <c r="K451" s="40"/>
      <c r="L451" s="44"/>
      <c r="M451" s="234"/>
      <c r="N451" s="235"/>
      <c r="O451" s="91"/>
      <c r="P451" s="91"/>
      <c r="Q451" s="91"/>
      <c r="R451" s="91"/>
      <c r="S451" s="91"/>
      <c r="T451" s="92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147</v>
      </c>
      <c r="AU451" s="17" t="s">
        <v>89</v>
      </c>
    </row>
    <row r="452" s="13" customFormat="1">
      <c r="A452" s="13"/>
      <c r="B452" s="236"/>
      <c r="C452" s="237"/>
      <c r="D452" s="231" t="s">
        <v>149</v>
      </c>
      <c r="E452" s="237"/>
      <c r="F452" s="239" t="s">
        <v>659</v>
      </c>
      <c r="G452" s="237"/>
      <c r="H452" s="240">
        <v>8</v>
      </c>
      <c r="I452" s="241"/>
      <c r="J452" s="237"/>
      <c r="K452" s="237"/>
      <c r="L452" s="242"/>
      <c r="M452" s="243"/>
      <c r="N452" s="244"/>
      <c r="O452" s="244"/>
      <c r="P452" s="244"/>
      <c r="Q452" s="244"/>
      <c r="R452" s="244"/>
      <c r="S452" s="244"/>
      <c r="T452" s="24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6" t="s">
        <v>149</v>
      </c>
      <c r="AU452" s="246" t="s">
        <v>89</v>
      </c>
      <c r="AV452" s="13" t="s">
        <v>89</v>
      </c>
      <c r="AW452" s="13" t="s">
        <v>4</v>
      </c>
      <c r="AX452" s="13" t="s">
        <v>87</v>
      </c>
      <c r="AY452" s="246" t="s">
        <v>138</v>
      </c>
    </row>
    <row r="453" s="2" customFormat="1" ht="37.8" customHeight="1">
      <c r="A453" s="38"/>
      <c r="B453" s="39"/>
      <c r="C453" s="218" t="s">
        <v>660</v>
      </c>
      <c r="D453" s="218" t="s">
        <v>140</v>
      </c>
      <c r="E453" s="219" t="s">
        <v>661</v>
      </c>
      <c r="F453" s="220" t="s">
        <v>662</v>
      </c>
      <c r="G453" s="221" t="s">
        <v>179</v>
      </c>
      <c r="H453" s="222">
        <v>6</v>
      </c>
      <c r="I453" s="223"/>
      <c r="J453" s="224">
        <f>ROUND(I453*H453,2)</f>
        <v>0</v>
      </c>
      <c r="K453" s="220" t="s">
        <v>144</v>
      </c>
      <c r="L453" s="44"/>
      <c r="M453" s="225" t="s">
        <v>1</v>
      </c>
      <c r="N453" s="226" t="s">
        <v>44</v>
      </c>
      <c r="O453" s="91"/>
      <c r="P453" s="227">
        <f>O453*H453</f>
        <v>0</v>
      </c>
      <c r="Q453" s="227">
        <v>0.01116</v>
      </c>
      <c r="R453" s="227">
        <f>Q453*H453</f>
        <v>0.066959999999999992</v>
      </c>
      <c r="S453" s="227">
        <v>0</v>
      </c>
      <c r="T453" s="228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9" t="s">
        <v>521</v>
      </c>
      <c r="AT453" s="229" t="s">
        <v>140</v>
      </c>
      <c r="AU453" s="229" t="s">
        <v>89</v>
      </c>
      <c r="AY453" s="17" t="s">
        <v>138</v>
      </c>
      <c r="BE453" s="230">
        <f>IF(N453="základní",J453,0)</f>
        <v>0</v>
      </c>
      <c r="BF453" s="230">
        <f>IF(N453="snížená",J453,0)</f>
        <v>0</v>
      </c>
      <c r="BG453" s="230">
        <f>IF(N453="zákl. přenesená",J453,0)</f>
        <v>0</v>
      </c>
      <c r="BH453" s="230">
        <f>IF(N453="sníž. přenesená",J453,0)</f>
        <v>0</v>
      </c>
      <c r="BI453" s="230">
        <f>IF(N453="nulová",J453,0)</f>
        <v>0</v>
      </c>
      <c r="BJ453" s="17" t="s">
        <v>87</v>
      </c>
      <c r="BK453" s="230">
        <f>ROUND(I453*H453,2)</f>
        <v>0</v>
      </c>
      <c r="BL453" s="17" t="s">
        <v>521</v>
      </c>
      <c r="BM453" s="229" t="s">
        <v>663</v>
      </c>
    </row>
    <row r="454" s="2" customFormat="1">
      <c r="A454" s="38"/>
      <c r="B454" s="39"/>
      <c r="C454" s="40"/>
      <c r="D454" s="231" t="s">
        <v>147</v>
      </c>
      <c r="E454" s="40"/>
      <c r="F454" s="232" t="s">
        <v>664</v>
      </c>
      <c r="G454" s="40"/>
      <c r="H454" s="40"/>
      <c r="I454" s="233"/>
      <c r="J454" s="40"/>
      <c r="K454" s="40"/>
      <c r="L454" s="44"/>
      <c r="M454" s="234"/>
      <c r="N454" s="235"/>
      <c r="O454" s="91"/>
      <c r="P454" s="91"/>
      <c r="Q454" s="91"/>
      <c r="R454" s="91"/>
      <c r="S454" s="91"/>
      <c r="T454" s="92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147</v>
      </c>
      <c r="AU454" s="17" t="s">
        <v>89</v>
      </c>
    </row>
    <row r="455" s="2" customFormat="1" ht="24.15" customHeight="1">
      <c r="A455" s="38"/>
      <c r="B455" s="39"/>
      <c r="C455" s="259" t="s">
        <v>665</v>
      </c>
      <c r="D455" s="259" t="s">
        <v>284</v>
      </c>
      <c r="E455" s="260" t="s">
        <v>666</v>
      </c>
      <c r="F455" s="261" t="s">
        <v>667</v>
      </c>
      <c r="G455" s="262" t="s">
        <v>179</v>
      </c>
      <c r="H455" s="263">
        <v>6</v>
      </c>
      <c r="I455" s="264"/>
      <c r="J455" s="265">
        <f>ROUND(I455*H455,2)</f>
        <v>0</v>
      </c>
      <c r="K455" s="261" t="s">
        <v>144</v>
      </c>
      <c r="L455" s="266"/>
      <c r="M455" s="267" t="s">
        <v>1</v>
      </c>
      <c r="N455" s="268" t="s">
        <v>44</v>
      </c>
      <c r="O455" s="91"/>
      <c r="P455" s="227">
        <f>O455*H455</f>
        <v>0</v>
      </c>
      <c r="Q455" s="227">
        <v>0.062399999999999997</v>
      </c>
      <c r="R455" s="227">
        <f>Q455*H455</f>
        <v>0.37439999999999996</v>
      </c>
      <c r="S455" s="227">
        <v>0</v>
      </c>
      <c r="T455" s="228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9" t="s">
        <v>549</v>
      </c>
      <c r="AT455" s="229" t="s">
        <v>284</v>
      </c>
      <c r="AU455" s="229" t="s">
        <v>89</v>
      </c>
      <c r="AY455" s="17" t="s">
        <v>138</v>
      </c>
      <c r="BE455" s="230">
        <f>IF(N455="základní",J455,0)</f>
        <v>0</v>
      </c>
      <c r="BF455" s="230">
        <f>IF(N455="snížená",J455,0)</f>
        <v>0</v>
      </c>
      <c r="BG455" s="230">
        <f>IF(N455="zákl. přenesená",J455,0)</f>
        <v>0</v>
      </c>
      <c r="BH455" s="230">
        <f>IF(N455="sníž. přenesená",J455,0)</f>
        <v>0</v>
      </c>
      <c r="BI455" s="230">
        <f>IF(N455="nulová",J455,0)</f>
        <v>0</v>
      </c>
      <c r="BJ455" s="17" t="s">
        <v>87</v>
      </c>
      <c r="BK455" s="230">
        <f>ROUND(I455*H455,2)</f>
        <v>0</v>
      </c>
      <c r="BL455" s="17" t="s">
        <v>549</v>
      </c>
      <c r="BM455" s="229" t="s">
        <v>668</v>
      </c>
    </row>
    <row r="456" s="2" customFormat="1">
      <c r="A456" s="38"/>
      <c r="B456" s="39"/>
      <c r="C456" s="40"/>
      <c r="D456" s="231" t="s">
        <v>147</v>
      </c>
      <c r="E456" s="40"/>
      <c r="F456" s="232" t="s">
        <v>667</v>
      </c>
      <c r="G456" s="40"/>
      <c r="H456" s="40"/>
      <c r="I456" s="233"/>
      <c r="J456" s="40"/>
      <c r="K456" s="40"/>
      <c r="L456" s="44"/>
      <c r="M456" s="234"/>
      <c r="N456" s="235"/>
      <c r="O456" s="91"/>
      <c r="P456" s="91"/>
      <c r="Q456" s="91"/>
      <c r="R456" s="91"/>
      <c r="S456" s="91"/>
      <c r="T456" s="92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147</v>
      </c>
      <c r="AU456" s="17" t="s">
        <v>89</v>
      </c>
    </row>
    <row r="457" s="13" customFormat="1">
      <c r="A457" s="13"/>
      <c r="B457" s="236"/>
      <c r="C457" s="237"/>
      <c r="D457" s="231" t="s">
        <v>149</v>
      </c>
      <c r="E457" s="237"/>
      <c r="F457" s="239" t="s">
        <v>669</v>
      </c>
      <c r="G457" s="237"/>
      <c r="H457" s="240">
        <v>6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6" t="s">
        <v>149</v>
      </c>
      <c r="AU457" s="246" t="s">
        <v>89</v>
      </c>
      <c r="AV457" s="13" t="s">
        <v>89</v>
      </c>
      <c r="AW457" s="13" t="s">
        <v>4</v>
      </c>
      <c r="AX457" s="13" t="s">
        <v>87</v>
      </c>
      <c r="AY457" s="246" t="s">
        <v>138</v>
      </c>
    </row>
    <row r="458" s="2" customFormat="1" ht="24.15" customHeight="1">
      <c r="A458" s="38"/>
      <c r="B458" s="39"/>
      <c r="C458" s="218" t="s">
        <v>670</v>
      </c>
      <c r="D458" s="218" t="s">
        <v>140</v>
      </c>
      <c r="E458" s="219" t="s">
        <v>671</v>
      </c>
      <c r="F458" s="220" t="s">
        <v>672</v>
      </c>
      <c r="G458" s="221" t="s">
        <v>303</v>
      </c>
      <c r="H458" s="222">
        <v>3</v>
      </c>
      <c r="I458" s="223"/>
      <c r="J458" s="224">
        <f>ROUND(I458*H458,2)</f>
        <v>0</v>
      </c>
      <c r="K458" s="220" t="s">
        <v>144</v>
      </c>
      <c r="L458" s="44"/>
      <c r="M458" s="225" t="s">
        <v>1</v>
      </c>
      <c r="N458" s="226" t="s">
        <v>44</v>
      </c>
      <c r="O458" s="91"/>
      <c r="P458" s="227">
        <f>O458*H458</f>
        <v>0</v>
      </c>
      <c r="Q458" s="227">
        <v>0</v>
      </c>
      <c r="R458" s="227">
        <f>Q458*H458</f>
        <v>0</v>
      </c>
      <c r="S458" s="227">
        <v>0</v>
      </c>
      <c r="T458" s="228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29" t="s">
        <v>521</v>
      </c>
      <c r="AT458" s="229" t="s">
        <v>140</v>
      </c>
      <c r="AU458" s="229" t="s">
        <v>89</v>
      </c>
      <c r="AY458" s="17" t="s">
        <v>138</v>
      </c>
      <c r="BE458" s="230">
        <f>IF(N458="základní",J458,0)</f>
        <v>0</v>
      </c>
      <c r="BF458" s="230">
        <f>IF(N458="snížená",J458,0)</f>
        <v>0</v>
      </c>
      <c r="BG458" s="230">
        <f>IF(N458="zákl. přenesená",J458,0)</f>
        <v>0</v>
      </c>
      <c r="BH458" s="230">
        <f>IF(N458="sníž. přenesená",J458,0)</f>
        <v>0</v>
      </c>
      <c r="BI458" s="230">
        <f>IF(N458="nulová",J458,0)</f>
        <v>0</v>
      </c>
      <c r="BJ458" s="17" t="s">
        <v>87</v>
      </c>
      <c r="BK458" s="230">
        <f>ROUND(I458*H458,2)</f>
        <v>0</v>
      </c>
      <c r="BL458" s="17" t="s">
        <v>521</v>
      </c>
      <c r="BM458" s="229" t="s">
        <v>673</v>
      </c>
    </row>
    <row r="459" s="2" customFormat="1">
      <c r="A459" s="38"/>
      <c r="B459" s="39"/>
      <c r="C459" s="40"/>
      <c r="D459" s="231" t="s">
        <v>147</v>
      </c>
      <c r="E459" s="40"/>
      <c r="F459" s="232" t="s">
        <v>674</v>
      </c>
      <c r="G459" s="40"/>
      <c r="H459" s="40"/>
      <c r="I459" s="233"/>
      <c r="J459" s="40"/>
      <c r="K459" s="40"/>
      <c r="L459" s="44"/>
      <c r="M459" s="234"/>
      <c r="N459" s="235"/>
      <c r="O459" s="91"/>
      <c r="P459" s="91"/>
      <c r="Q459" s="91"/>
      <c r="R459" s="91"/>
      <c r="S459" s="91"/>
      <c r="T459" s="92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147</v>
      </c>
      <c r="AU459" s="17" t="s">
        <v>89</v>
      </c>
    </row>
    <row r="460" s="2" customFormat="1" ht="24.15" customHeight="1">
      <c r="A460" s="38"/>
      <c r="B460" s="39"/>
      <c r="C460" s="218" t="s">
        <v>675</v>
      </c>
      <c r="D460" s="218" t="s">
        <v>140</v>
      </c>
      <c r="E460" s="219" t="s">
        <v>676</v>
      </c>
      <c r="F460" s="220" t="s">
        <v>677</v>
      </c>
      <c r="G460" s="221" t="s">
        <v>179</v>
      </c>
      <c r="H460" s="222">
        <v>150</v>
      </c>
      <c r="I460" s="223"/>
      <c r="J460" s="224">
        <f>ROUND(I460*H460,2)</f>
        <v>0</v>
      </c>
      <c r="K460" s="220" t="s">
        <v>144</v>
      </c>
      <c r="L460" s="44"/>
      <c r="M460" s="225" t="s">
        <v>1</v>
      </c>
      <c r="N460" s="226" t="s">
        <v>44</v>
      </c>
      <c r="O460" s="91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9" t="s">
        <v>521</v>
      </c>
      <c r="AT460" s="229" t="s">
        <v>140</v>
      </c>
      <c r="AU460" s="229" t="s">
        <v>89</v>
      </c>
      <c r="AY460" s="17" t="s">
        <v>138</v>
      </c>
      <c r="BE460" s="230">
        <f>IF(N460="základní",J460,0)</f>
        <v>0</v>
      </c>
      <c r="BF460" s="230">
        <f>IF(N460="snížená",J460,0)</f>
        <v>0</v>
      </c>
      <c r="BG460" s="230">
        <f>IF(N460="zákl. přenesená",J460,0)</f>
        <v>0</v>
      </c>
      <c r="BH460" s="230">
        <f>IF(N460="sníž. přenesená",J460,0)</f>
        <v>0</v>
      </c>
      <c r="BI460" s="230">
        <f>IF(N460="nulová",J460,0)</f>
        <v>0</v>
      </c>
      <c r="BJ460" s="17" t="s">
        <v>87</v>
      </c>
      <c r="BK460" s="230">
        <f>ROUND(I460*H460,2)</f>
        <v>0</v>
      </c>
      <c r="BL460" s="17" t="s">
        <v>521</v>
      </c>
      <c r="BM460" s="229" t="s">
        <v>678</v>
      </c>
    </row>
    <row r="461" s="2" customFormat="1">
      <c r="A461" s="38"/>
      <c r="B461" s="39"/>
      <c r="C461" s="40"/>
      <c r="D461" s="231" t="s">
        <v>147</v>
      </c>
      <c r="E461" s="40"/>
      <c r="F461" s="232" t="s">
        <v>679</v>
      </c>
      <c r="G461" s="40"/>
      <c r="H461" s="40"/>
      <c r="I461" s="233"/>
      <c r="J461" s="40"/>
      <c r="K461" s="40"/>
      <c r="L461" s="44"/>
      <c r="M461" s="234"/>
      <c r="N461" s="235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147</v>
      </c>
      <c r="AU461" s="17" t="s">
        <v>89</v>
      </c>
    </row>
    <row r="462" s="2" customFormat="1" ht="24.15" customHeight="1">
      <c r="A462" s="38"/>
      <c r="B462" s="39"/>
      <c r="C462" s="259" t="s">
        <v>680</v>
      </c>
      <c r="D462" s="259" t="s">
        <v>284</v>
      </c>
      <c r="E462" s="260" t="s">
        <v>681</v>
      </c>
      <c r="F462" s="261" t="s">
        <v>682</v>
      </c>
      <c r="G462" s="262" t="s">
        <v>179</v>
      </c>
      <c r="H462" s="263">
        <v>150</v>
      </c>
      <c r="I462" s="264"/>
      <c r="J462" s="265">
        <f>ROUND(I462*H462,2)</f>
        <v>0</v>
      </c>
      <c r="K462" s="261" t="s">
        <v>144</v>
      </c>
      <c r="L462" s="266"/>
      <c r="M462" s="267" t="s">
        <v>1</v>
      </c>
      <c r="N462" s="268" t="s">
        <v>44</v>
      </c>
      <c r="O462" s="91"/>
      <c r="P462" s="227">
        <f>O462*H462</f>
        <v>0</v>
      </c>
      <c r="Q462" s="227">
        <v>0.00035</v>
      </c>
      <c r="R462" s="227">
        <f>Q462*H462</f>
        <v>0.052499999999999998</v>
      </c>
      <c r="S462" s="227">
        <v>0</v>
      </c>
      <c r="T462" s="228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9" t="s">
        <v>554</v>
      </c>
      <c r="AT462" s="229" t="s">
        <v>284</v>
      </c>
      <c r="AU462" s="229" t="s">
        <v>89</v>
      </c>
      <c r="AY462" s="17" t="s">
        <v>138</v>
      </c>
      <c r="BE462" s="230">
        <f>IF(N462="základní",J462,0)</f>
        <v>0</v>
      </c>
      <c r="BF462" s="230">
        <f>IF(N462="snížená",J462,0)</f>
        <v>0</v>
      </c>
      <c r="BG462" s="230">
        <f>IF(N462="zákl. přenesená",J462,0)</f>
        <v>0</v>
      </c>
      <c r="BH462" s="230">
        <f>IF(N462="sníž. přenesená",J462,0)</f>
        <v>0</v>
      </c>
      <c r="BI462" s="230">
        <f>IF(N462="nulová",J462,0)</f>
        <v>0</v>
      </c>
      <c r="BJ462" s="17" t="s">
        <v>87</v>
      </c>
      <c r="BK462" s="230">
        <f>ROUND(I462*H462,2)</f>
        <v>0</v>
      </c>
      <c r="BL462" s="17" t="s">
        <v>521</v>
      </c>
      <c r="BM462" s="229" t="s">
        <v>683</v>
      </c>
    </row>
    <row r="463" s="2" customFormat="1">
      <c r="A463" s="38"/>
      <c r="B463" s="39"/>
      <c r="C463" s="40"/>
      <c r="D463" s="231" t="s">
        <v>147</v>
      </c>
      <c r="E463" s="40"/>
      <c r="F463" s="232" t="s">
        <v>682</v>
      </c>
      <c r="G463" s="40"/>
      <c r="H463" s="40"/>
      <c r="I463" s="233"/>
      <c r="J463" s="40"/>
      <c r="K463" s="40"/>
      <c r="L463" s="44"/>
      <c r="M463" s="234"/>
      <c r="N463" s="235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147</v>
      </c>
      <c r="AU463" s="17" t="s">
        <v>89</v>
      </c>
    </row>
    <row r="464" s="2" customFormat="1" ht="33" customHeight="1">
      <c r="A464" s="38"/>
      <c r="B464" s="39"/>
      <c r="C464" s="259" t="s">
        <v>684</v>
      </c>
      <c r="D464" s="259" t="s">
        <v>284</v>
      </c>
      <c r="E464" s="260" t="s">
        <v>685</v>
      </c>
      <c r="F464" s="261" t="s">
        <v>686</v>
      </c>
      <c r="G464" s="262" t="s">
        <v>179</v>
      </c>
      <c r="H464" s="263">
        <v>70</v>
      </c>
      <c r="I464" s="264"/>
      <c r="J464" s="265">
        <f>ROUND(I464*H464,2)</f>
        <v>0</v>
      </c>
      <c r="K464" s="261" t="s">
        <v>144</v>
      </c>
      <c r="L464" s="266"/>
      <c r="M464" s="267" t="s">
        <v>1</v>
      </c>
      <c r="N464" s="268" t="s">
        <v>44</v>
      </c>
      <c r="O464" s="91"/>
      <c r="P464" s="227">
        <f>O464*H464</f>
        <v>0</v>
      </c>
      <c r="Q464" s="227">
        <v>0.00068999999999999997</v>
      </c>
      <c r="R464" s="227">
        <f>Q464*H464</f>
        <v>0.048299999999999996</v>
      </c>
      <c r="S464" s="227">
        <v>0</v>
      </c>
      <c r="T464" s="228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9" t="s">
        <v>554</v>
      </c>
      <c r="AT464" s="229" t="s">
        <v>284</v>
      </c>
      <c r="AU464" s="229" t="s">
        <v>89</v>
      </c>
      <c r="AY464" s="17" t="s">
        <v>138</v>
      </c>
      <c r="BE464" s="230">
        <f>IF(N464="základní",J464,0)</f>
        <v>0</v>
      </c>
      <c r="BF464" s="230">
        <f>IF(N464="snížená",J464,0)</f>
        <v>0</v>
      </c>
      <c r="BG464" s="230">
        <f>IF(N464="zákl. přenesená",J464,0)</f>
        <v>0</v>
      </c>
      <c r="BH464" s="230">
        <f>IF(N464="sníž. přenesená",J464,0)</f>
        <v>0</v>
      </c>
      <c r="BI464" s="230">
        <f>IF(N464="nulová",J464,0)</f>
        <v>0</v>
      </c>
      <c r="BJ464" s="17" t="s">
        <v>87</v>
      </c>
      <c r="BK464" s="230">
        <f>ROUND(I464*H464,2)</f>
        <v>0</v>
      </c>
      <c r="BL464" s="17" t="s">
        <v>521</v>
      </c>
      <c r="BM464" s="229" t="s">
        <v>687</v>
      </c>
    </row>
    <row r="465" s="2" customFormat="1">
      <c r="A465" s="38"/>
      <c r="B465" s="39"/>
      <c r="C465" s="40"/>
      <c r="D465" s="231" t="s">
        <v>147</v>
      </c>
      <c r="E465" s="40"/>
      <c r="F465" s="232" t="s">
        <v>686</v>
      </c>
      <c r="G465" s="40"/>
      <c r="H465" s="40"/>
      <c r="I465" s="233"/>
      <c r="J465" s="40"/>
      <c r="K465" s="40"/>
      <c r="L465" s="44"/>
      <c r="M465" s="234"/>
      <c r="N465" s="235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147</v>
      </c>
      <c r="AU465" s="17" t="s">
        <v>89</v>
      </c>
    </row>
    <row r="466" s="2" customFormat="1" ht="24.15" customHeight="1">
      <c r="A466" s="38"/>
      <c r="B466" s="39"/>
      <c r="C466" s="218" t="s">
        <v>688</v>
      </c>
      <c r="D466" s="218" t="s">
        <v>140</v>
      </c>
      <c r="E466" s="219" t="s">
        <v>689</v>
      </c>
      <c r="F466" s="220" t="s">
        <v>690</v>
      </c>
      <c r="G466" s="221" t="s">
        <v>179</v>
      </c>
      <c r="H466" s="222">
        <v>70</v>
      </c>
      <c r="I466" s="223"/>
      <c r="J466" s="224">
        <f>ROUND(I466*H466,2)</f>
        <v>0</v>
      </c>
      <c r="K466" s="220" t="s">
        <v>144</v>
      </c>
      <c r="L466" s="44"/>
      <c r="M466" s="225" t="s">
        <v>1</v>
      </c>
      <c r="N466" s="226" t="s">
        <v>44</v>
      </c>
      <c r="O466" s="91"/>
      <c r="P466" s="227">
        <f>O466*H466</f>
        <v>0</v>
      </c>
      <c r="Q466" s="227">
        <v>0</v>
      </c>
      <c r="R466" s="227">
        <f>Q466*H466</f>
        <v>0</v>
      </c>
      <c r="S466" s="227">
        <v>0</v>
      </c>
      <c r="T466" s="228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9" t="s">
        <v>521</v>
      </c>
      <c r="AT466" s="229" t="s">
        <v>140</v>
      </c>
      <c r="AU466" s="229" t="s">
        <v>89</v>
      </c>
      <c r="AY466" s="17" t="s">
        <v>138</v>
      </c>
      <c r="BE466" s="230">
        <f>IF(N466="základní",J466,0)</f>
        <v>0</v>
      </c>
      <c r="BF466" s="230">
        <f>IF(N466="snížená",J466,0)</f>
        <v>0</v>
      </c>
      <c r="BG466" s="230">
        <f>IF(N466="zákl. přenesená",J466,0)</f>
        <v>0</v>
      </c>
      <c r="BH466" s="230">
        <f>IF(N466="sníž. přenesená",J466,0)</f>
        <v>0</v>
      </c>
      <c r="BI466" s="230">
        <f>IF(N466="nulová",J466,0)</f>
        <v>0</v>
      </c>
      <c r="BJ466" s="17" t="s">
        <v>87</v>
      </c>
      <c r="BK466" s="230">
        <f>ROUND(I466*H466,2)</f>
        <v>0</v>
      </c>
      <c r="BL466" s="17" t="s">
        <v>521</v>
      </c>
      <c r="BM466" s="229" t="s">
        <v>691</v>
      </c>
    </row>
    <row r="467" s="2" customFormat="1">
      <c r="A467" s="38"/>
      <c r="B467" s="39"/>
      <c r="C467" s="40"/>
      <c r="D467" s="231" t="s">
        <v>147</v>
      </c>
      <c r="E467" s="40"/>
      <c r="F467" s="232" t="s">
        <v>692</v>
      </c>
      <c r="G467" s="40"/>
      <c r="H467" s="40"/>
      <c r="I467" s="233"/>
      <c r="J467" s="40"/>
      <c r="K467" s="40"/>
      <c r="L467" s="44"/>
      <c r="M467" s="234"/>
      <c r="N467" s="235"/>
      <c r="O467" s="91"/>
      <c r="P467" s="91"/>
      <c r="Q467" s="91"/>
      <c r="R467" s="91"/>
      <c r="S467" s="91"/>
      <c r="T467" s="92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147</v>
      </c>
      <c r="AU467" s="17" t="s">
        <v>89</v>
      </c>
    </row>
    <row r="468" s="12" customFormat="1" ht="25.92" customHeight="1">
      <c r="A468" s="12"/>
      <c r="B468" s="202"/>
      <c r="C468" s="203"/>
      <c r="D468" s="204" t="s">
        <v>78</v>
      </c>
      <c r="E468" s="205" t="s">
        <v>693</v>
      </c>
      <c r="F468" s="205" t="s">
        <v>694</v>
      </c>
      <c r="G468" s="203"/>
      <c r="H468" s="203"/>
      <c r="I468" s="206"/>
      <c r="J468" s="207">
        <f>BK468</f>
        <v>0</v>
      </c>
      <c r="K468" s="203"/>
      <c r="L468" s="208"/>
      <c r="M468" s="209"/>
      <c r="N468" s="210"/>
      <c r="O468" s="210"/>
      <c r="P468" s="211">
        <f>SUM(P469:P472)</f>
        <v>0</v>
      </c>
      <c r="Q468" s="210"/>
      <c r="R468" s="211">
        <f>SUM(R469:R472)</f>
        <v>0</v>
      </c>
      <c r="S468" s="210"/>
      <c r="T468" s="212">
        <f>SUM(T469:T472)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13" t="s">
        <v>145</v>
      </c>
      <c r="AT468" s="214" t="s">
        <v>78</v>
      </c>
      <c r="AU468" s="214" t="s">
        <v>79</v>
      </c>
      <c r="AY468" s="213" t="s">
        <v>138</v>
      </c>
      <c r="BK468" s="215">
        <f>SUM(BK469:BK472)</f>
        <v>0</v>
      </c>
    </row>
    <row r="469" s="2" customFormat="1" ht="21.75" customHeight="1">
      <c r="A469" s="38"/>
      <c r="B469" s="39"/>
      <c r="C469" s="218" t="s">
        <v>695</v>
      </c>
      <c r="D469" s="218" t="s">
        <v>140</v>
      </c>
      <c r="E469" s="219" t="s">
        <v>696</v>
      </c>
      <c r="F469" s="220" t="s">
        <v>697</v>
      </c>
      <c r="G469" s="221" t="s">
        <v>698</v>
      </c>
      <c r="H469" s="222">
        <v>50</v>
      </c>
      <c r="I469" s="223"/>
      <c r="J469" s="224">
        <f>ROUND(I469*H469,2)</f>
        <v>0</v>
      </c>
      <c r="K469" s="220" t="s">
        <v>144</v>
      </c>
      <c r="L469" s="44"/>
      <c r="M469" s="225" t="s">
        <v>1</v>
      </c>
      <c r="N469" s="226" t="s">
        <v>44</v>
      </c>
      <c r="O469" s="91"/>
      <c r="P469" s="227">
        <f>O469*H469</f>
        <v>0</v>
      </c>
      <c r="Q469" s="227">
        <v>0</v>
      </c>
      <c r="R469" s="227">
        <f>Q469*H469</f>
        <v>0</v>
      </c>
      <c r="S469" s="227">
        <v>0</v>
      </c>
      <c r="T469" s="228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9" t="s">
        <v>145</v>
      </c>
      <c r="AT469" s="229" t="s">
        <v>140</v>
      </c>
      <c r="AU469" s="229" t="s">
        <v>87</v>
      </c>
      <c r="AY469" s="17" t="s">
        <v>138</v>
      </c>
      <c r="BE469" s="230">
        <f>IF(N469="základní",J469,0)</f>
        <v>0</v>
      </c>
      <c r="BF469" s="230">
        <f>IF(N469="snížená",J469,0)</f>
        <v>0</v>
      </c>
      <c r="BG469" s="230">
        <f>IF(N469="zákl. přenesená",J469,0)</f>
        <v>0</v>
      </c>
      <c r="BH469" s="230">
        <f>IF(N469="sníž. přenesená",J469,0)</f>
        <v>0</v>
      </c>
      <c r="BI469" s="230">
        <f>IF(N469="nulová",J469,0)</f>
        <v>0</v>
      </c>
      <c r="BJ469" s="17" t="s">
        <v>87</v>
      </c>
      <c r="BK469" s="230">
        <f>ROUND(I469*H469,2)</f>
        <v>0</v>
      </c>
      <c r="BL469" s="17" t="s">
        <v>145</v>
      </c>
      <c r="BM469" s="229" t="s">
        <v>699</v>
      </c>
    </row>
    <row r="470" s="2" customFormat="1">
      <c r="A470" s="38"/>
      <c r="B470" s="39"/>
      <c r="C470" s="40"/>
      <c r="D470" s="231" t="s">
        <v>147</v>
      </c>
      <c r="E470" s="40"/>
      <c r="F470" s="232" t="s">
        <v>700</v>
      </c>
      <c r="G470" s="40"/>
      <c r="H470" s="40"/>
      <c r="I470" s="233"/>
      <c r="J470" s="40"/>
      <c r="K470" s="40"/>
      <c r="L470" s="44"/>
      <c r="M470" s="234"/>
      <c r="N470" s="235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147</v>
      </c>
      <c r="AU470" s="17" t="s">
        <v>87</v>
      </c>
    </row>
    <row r="471" s="2" customFormat="1" ht="16.5" customHeight="1">
      <c r="A471" s="38"/>
      <c r="B471" s="39"/>
      <c r="C471" s="218" t="s">
        <v>701</v>
      </c>
      <c r="D471" s="218" t="s">
        <v>140</v>
      </c>
      <c r="E471" s="219" t="s">
        <v>702</v>
      </c>
      <c r="F471" s="220" t="s">
        <v>703</v>
      </c>
      <c r="G471" s="221" t="s">
        <v>698</v>
      </c>
      <c r="H471" s="222">
        <v>50</v>
      </c>
      <c r="I471" s="223"/>
      <c r="J471" s="224">
        <f>ROUND(I471*H471,2)</f>
        <v>0</v>
      </c>
      <c r="K471" s="220" t="s">
        <v>144</v>
      </c>
      <c r="L471" s="44"/>
      <c r="M471" s="225" t="s">
        <v>1</v>
      </c>
      <c r="N471" s="226" t="s">
        <v>44</v>
      </c>
      <c r="O471" s="91"/>
      <c r="P471" s="227">
        <f>O471*H471</f>
        <v>0</v>
      </c>
      <c r="Q471" s="227">
        <v>0</v>
      </c>
      <c r="R471" s="227">
        <f>Q471*H471</f>
        <v>0</v>
      </c>
      <c r="S471" s="227">
        <v>0</v>
      </c>
      <c r="T471" s="228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9" t="s">
        <v>641</v>
      </c>
      <c r="AT471" s="229" t="s">
        <v>140</v>
      </c>
      <c r="AU471" s="229" t="s">
        <v>87</v>
      </c>
      <c r="AY471" s="17" t="s">
        <v>138</v>
      </c>
      <c r="BE471" s="230">
        <f>IF(N471="základní",J471,0)</f>
        <v>0</v>
      </c>
      <c r="BF471" s="230">
        <f>IF(N471="snížená",J471,0)</f>
        <v>0</v>
      </c>
      <c r="BG471" s="230">
        <f>IF(N471="zákl. přenesená",J471,0)</f>
        <v>0</v>
      </c>
      <c r="BH471" s="230">
        <f>IF(N471="sníž. přenesená",J471,0)</f>
        <v>0</v>
      </c>
      <c r="BI471" s="230">
        <f>IF(N471="nulová",J471,0)</f>
        <v>0</v>
      </c>
      <c r="BJ471" s="17" t="s">
        <v>87</v>
      </c>
      <c r="BK471" s="230">
        <f>ROUND(I471*H471,2)</f>
        <v>0</v>
      </c>
      <c r="BL471" s="17" t="s">
        <v>641</v>
      </c>
      <c r="BM471" s="229" t="s">
        <v>704</v>
      </c>
    </row>
    <row r="472" s="2" customFormat="1">
      <c r="A472" s="38"/>
      <c r="B472" s="39"/>
      <c r="C472" s="40"/>
      <c r="D472" s="231" t="s">
        <v>147</v>
      </c>
      <c r="E472" s="40"/>
      <c r="F472" s="232" t="s">
        <v>705</v>
      </c>
      <c r="G472" s="40"/>
      <c r="H472" s="40"/>
      <c r="I472" s="233"/>
      <c r="J472" s="40"/>
      <c r="K472" s="40"/>
      <c r="L472" s="44"/>
      <c r="M472" s="269"/>
      <c r="N472" s="270"/>
      <c r="O472" s="271"/>
      <c r="P472" s="271"/>
      <c r="Q472" s="271"/>
      <c r="R472" s="271"/>
      <c r="S472" s="271"/>
      <c r="T472" s="272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147</v>
      </c>
      <c r="AU472" s="17" t="s">
        <v>87</v>
      </c>
    </row>
    <row r="473" s="2" customFormat="1" ht="6.96" customHeight="1">
      <c r="A473" s="38"/>
      <c r="B473" s="66"/>
      <c r="C473" s="67"/>
      <c r="D473" s="67"/>
      <c r="E473" s="67"/>
      <c r="F473" s="67"/>
      <c r="G473" s="67"/>
      <c r="H473" s="67"/>
      <c r="I473" s="67"/>
      <c r="J473" s="67"/>
      <c r="K473" s="67"/>
      <c r="L473" s="44"/>
      <c r="M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</row>
  </sheetData>
  <sheetProtection sheet="1" autoFilter="0" formatColumns="0" formatRows="0" objects="1" scenarios="1" spinCount="100000" saltValue="C4CE7syqWnmubniuRfWD9g2fwPnAXhzC3Mv3ybFCNgYRG/VPvCvnS5a2O39Qy8B47jyzd02Pxl+IMKkfVv1/pA==" hashValue="zDg1y1l1I9xX9RGCcduhLHmMnyl0Si6vn4r0bhZG2PIHu31P0wcRYBhJnhf+doJIMQmrblN4qLHcuM3H3uK+qA==" algorithmName="SHA-512" password="CC35"/>
  <autoFilter ref="C128:K47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- Rekonstrukce tram. nástupiště Fakultní nemocnice (oba směry)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706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22. 3. 2022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35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28</v>
      </c>
      <c r="J24" s="143" t="s">
        <v>36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ROUND((SUM(BE121:BE343)),  2)</f>
        <v>0</v>
      </c>
      <c r="G33" s="38"/>
      <c r="H33" s="38"/>
      <c r="I33" s="155">
        <v>0.20999999999999999</v>
      </c>
      <c r="J33" s="154">
        <f>ROUND(((SUM(BE121:BE343))*I33),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ROUND((SUM(BF121:BF343)),  2)</f>
        <v>0</v>
      </c>
      <c r="G34" s="38"/>
      <c r="H34" s="38"/>
      <c r="I34" s="155">
        <v>0.14999999999999999</v>
      </c>
      <c r="J34" s="154">
        <f>ROUND(((SUM(BF121:BF343))*I34),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ROUND((SUM(BG121:BG343)),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ROUND((SUM(BH121:BH343)),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ROUND((SUM(BI121:BI343)),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- Rekonstrukce tram. nástupiště Fakultní nemocnice (oba směry)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102 - Zpevněné plochy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Ostrava</v>
      </c>
      <c r="G89" s="40"/>
      <c r="H89" s="40"/>
      <c r="I89" s="32" t="s">
        <v>22</v>
      </c>
      <c r="J89" s="79" t="str">
        <f>IF(J12="","",J12)</f>
        <v>22. 3. 2022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DOPRAVNÍ PODNIK OSTRAVA a.s.</v>
      </c>
      <c r="G91" s="40"/>
      <c r="H91" s="40"/>
      <c r="I91" s="32" t="s">
        <v>32</v>
      </c>
      <c r="J91" s="36" t="str">
        <f>E21</f>
        <v>Dopravní projektování, spol.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Dopravní projektování, spol.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111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113</v>
      </c>
      <c r="E99" s="188"/>
      <c r="F99" s="188"/>
      <c r="G99" s="188"/>
      <c r="H99" s="188"/>
      <c r="I99" s="188"/>
      <c r="J99" s="189">
        <f>J199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114</v>
      </c>
      <c r="E100" s="188"/>
      <c r="F100" s="188"/>
      <c r="G100" s="188"/>
      <c r="H100" s="188"/>
      <c r="I100" s="188"/>
      <c r="J100" s="189">
        <f>J249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115</v>
      </c>
      <c r="E101" s="188"/>
      <c r="F101" s="188"/>
      <c r="G101" s="188"/>
      <c r="H101" s="188"/>
      <c r="I101" s="188"/>
      <c r="J101" s="189">
        <f>J311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123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6.25" customHeight="1">
      <c r="A111" s="38"/>
      <c r="B111" s="39"/>
      <c r="C111" s="40"/>
      <c r="D111" s="40"/>
      <c r="E111" s="174" t="str">
        <f>E7</f>
        <v>PD - Rekonstrukce tram. nástupiště Fakultní nemocnice (oba směry)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 102 - Zpevněné plochy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Ostrava</v>
      </c>
      <c r="G115" s="40"/>
      <c r="H115" s="40"/>
      <c r="I115" s="32" t="s">
        <v>22</v>
      </c>
      <c r="J115" s="79" t="str">
        <f>IF(J12="","",J12)</f>
        <v>22. 3. 2022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40"/>
      <c r="E117" s="40"/>
      <c r="F117" s="27" t="str">
        <f>E15</f>
        <v>DOPRAVNÍ PODNIK OSTRAVA a.s.</v>
      </c>
      <c r="G117" s="40"/>
      <c r="H117" s="40"/>
      <c r="I117" s="32" t="s">
        <v>32</v>
      </c>
      <c r="J117" s="36" t="str">
        <f>E21</f>
        <v>Dopravní projektování, spol.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34</v>
      </c>
      <c r="J118" s="36" t="str">
        <f>E24</f>
        <v>Dopravní projektování, spol.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124</v>
      </c>
      <c r="D120" s="194" t="s">
        <v>64</v>
      </c>
      <c r="E120" s="194" t="s">
        <v>60</v>
      </c>
      <c r="F120" s="194" t="s">
        <v>61</v>
      </c>
      <c r="G120" s="194" t="s">
        <v>125</v>
      </c>
      <c r="H120" s="194" t="s">
        <v>126</v>
      </c>
      <c r="I120" s="194" t="s">
        <v>127</v>
      </c>
      <c r="J120" s="194" t="s">
        <v>107</v>
      </c>
      <c r="K120" s="195" t="s">
        <v>128</v>
      </c>
      <c r="L120" s="196"/>
      <c r="M120" s="100" t="s">
        <v>1</v>
      </c>
      <c r="N120" s="101" t="s">
        <v>43</v>
      </c>
      <c r="O120" s="101" t="s">
        <v>129</v>
      </c>
      <c r="P120" s="101" t="s">
        <v>130</v>
      </c>
      <c r="Q120" s="101" t="s">
        <v>131</v>
      </c>
      <c r="R120" s="101" t="s">
        <v>132</v>
      </c>
      <c r="S120" s="101" t="s">
        <v>133</v>
      </c>
      <c r="T120" s="102" t="s">
        <v>134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135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25.808941000000001</v>
      </c>
      <c r="S121" s="104"/>
      <c r="T121" s="200">
        <f>T122</f>
        <v>29.66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109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78</v>
      </c>
      <c r="E122" s="205" t="s">
        <v>136</v>
      </c>
      <c r="F122" s="205" t="s">
        <v>137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P123+P199+P249+P311</f>
        <v>0</v>
      </c>
      <c r="Q122" s="210"/>
      <c r="R122" s="211">
        <f>R123+R199+R249+R311</f>
        <v>25.808941000000001</v>
      </c>
      <c r="S122" s="210"/>
      <c r="T122" s="212">
        <f>T123+T199+T249+T311</f>
        <v>29.66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87</v>
      </c>
      <c r="AT122" s="214" t="s">
        <v>78</v>
      </c>
      <c r="AU122" s="214" t="s">
        <v>79</v>
      </c>
      <c r="AY122" s="213" t="s">
        <v>138</v>
      </c>
      <c r="BK122" s="215">
        <f>BK123+BK199+BK249+BK311</f>
        <v>0</v>
      </c>
    </row>
    <row r="123" s="12" customFormat="1" ht="22.8" customHeight="1">
      <c r="A123" s="12"/>
      <c r="B123" s="202"/>
      <c r="C123" s="203"/>
      <c r="D123" s="204" t="s">
        <v>78</v>
      </c>
      <c r="E123" s="216" t="s">
        <v>87</v>
      </c>
      <c r="F123" s="216" t="s">
        <v>139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SUM(P124:P198)</f>
        <v>0</v>
      </c>
      <c r="Q123" s="210"/>
      <c r="R123" s="211">
        <f>SUM(R124:R198)</f>
        <v>0.00166</v>
      </c>
      <c r="S123" s="210"/>
      <c r="T123" s="212">
        <f>SUM(T124:T198)</f>
        <v>29.574000000000002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87</v>
      </c>
      <c r="AT123" s="214" t="s">
        <v>78</v>
      </c>
      <c r="AU123" s="214" t="s">
        <v>87</v>
      </c>
      <c r="AY123" s="213" t="s">
        <v>138</v>
      </c>
      <c r="BK123" s="215">
        <f>SUM(BK124:BK198)</f>
        <v>0</v>
      </c>
    </row>
    <row r="124" s="2" customFormat="1" ht="24.15" customHeight="1">
      <c r="A124" s="38"/>
      <c r="B124" s="39"/>
      <c r="C124" s="218" t="s">
        <v>87</v>
      </c>
      <c r="D124" s="218" t="s">
        <v>140</v>
      </c>
      <c r="E124" s="219" t="s">
        <v>707</v>
      </c>
      <c r="F124" s="220" t="s">
        <v>708</v>
      </c>
      <c r="G124" s="221" t="s">
        <v>143</v>
      </c>
      <c r="H124" s="222">
        <v>38</v>
      </c>
      <c r="I124" s="223"/>
      <c r="J124" s="224">
        <f>ROUND(I124*H124,2)</f>
        <v>0</v>
      </c>
      <c r="K124" s="220" t="s">
        <v>144</v>
      </c>
      <c r="L124" s="44"/>
      <c r="M124" s="225" t="s">
        <v>1</v>
      </c>
      <c r="N124" s="226" t="s">
        <v>44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0.26000000000000001</v>
      </c>
      <c r="T124" s="228">
        <f>S124*H124</f>
        <v>9.8800000000000008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145</v>
      </c>
      <c r="AT124" s="229" t="s">
        <v>140</v>
      </c>
      <c r="AU124" s="229" t="s">
        <v>89</v>
      </c>
      <c r="AY124" s="17" t="s">
        <v>138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87</v>
      </c>
      <c r="BK124" s="230">
        <f>ROUND(I124*H124,2)</f>
        <v>0</v>
      </c>
      <c r="BL124" s="17" t="s">
        <v>145</v>
      </c>
      <c r="BM124" s="229" t="s">
        <v>709</v>
      </c>
    </row>
    <row r="125" s="2" customFormat="1">
      <c r="A125" s="38"/>
      <c r="B125" s="39"/>
      <c r="C125" s="40"/>
      <c r="D125" s="231" t="s">
        <v>147</v>
      </c>
      <c r="E125" s="40"/>
      <c r="F125" s="232" t="s">
        <v>710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147</v>
      </c>
      <c r="AU125" s="17" t="s">
        <v>89</v>
      </c>
    </row>
    <row r="126" s="13" customFormat="1">
      <c r="A126" s="13"/>
      <c r="B126" s="236"/>
      <c r="C126" s="237"/>
      <c r="D126" s="231" t="s">
        <v>149</v>
      </c>
      <c r="E126" s="238" t="s">
        <v>1</v>
      </c>
      <c r="F126" s="239" t="s">
        <v>711</v>
      </c>
      <c r="G126" s="237"/>
      <c r="H126" s="240">
        <v>38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6" t="s">
        <v>149</v>
      </c>
      <c r="AU126" s="246" t="s">
        <v>89</v>
      </c>
      <c r="AV126" s="13" t="s">
        <v>89</v>
      </c>
      <c r="AW126" s="13" t="s">
        <v>37</v>
      </c>
      <c r="AX126" s="13" t="s">
        <v>79</v>
      </c>
      <c r="AY126" s="246" t="s">
        <v>138</v>
      </c>
    </row>
    <row r="127" s="14" customFormat="1">
      <c r="A127" s="14"/>
      <c r="B127" s="247"/>
      <c r="C127" s="248"/>
      <c r="D127" s="231" t="s">
        <v>149</v>
      </c>
      <c r="E127" s="249" t="s">
        <v>1</v>
      </c>
      <c r="F127" s="250" t="s">
        <v>152</v>
      </c>
      <c r="G127" s="248"/>
      <c r="H127" s="251">
        <v>38</v>
      </c>
      <c r="I127" s="252"/>
      <c r="J127" s="248"/>
      <c r="K127" s="248"/>
      <c r="L127" s="253"/>
      <c r="M127" s="254"/>
      <c r="N127" s="255"/>
      <c r="O127" s="255"/>
      <c r="P127" s="255"/>
      <c r="Q127" s="255"/>
      <c r="R127" s="255"/>
      <c r="S127" s="255"/>
      <c r="T127" s="25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7" t="s">
        <v>149</v>
      </c>
      <c r="AU127" s="257" t="s">
        <v>89</v>
      </c>
      <c r="AV127" s="14" t="s">
        <v>145</v>
      </c>
      <c r="AW127" s="14" t="s">
        <v>37</v>
      </c>
      <c r="AX127" s="14" t="s">
        <v>87</v>
      </c>
      <c r="AY127" s="257" t="s">
        <v>138</v>
      </c>
    </row>
    <row r="128" s="2" customFormat="1" ht="33" customHeight="1">
      <c r="A128" s="38"/>
      <c r="B128" s="39"/>
      <c r="C128" s="218" t="s">
        <v>89</v>
      </c>
      <c r="D128" s="218" t="s">
        <v>140</v>
      </c>
      <c r="E128" s="219" t="s">
        <v>712</v>
      </c>
      <c r="F128" s="220" t="s">
        <v>713</v>
      </c>
      <c r="G128" s="221" t="s">
        <v>143</v>
      </c>
      <c r="H128" s="222">
        <v>13</v>
      </c>
      <c r="I128" s="223"/>
      <c r="J128" s="224">
        <f>ROUND(I128*H128,2)</f>
        <v>0</v>
      </c>
      <c r="K128" s="220" t="s">
        <v>144</v>
      </c>
      <c r="L128" s="44"/>
      <c r="M128" s="225" t="s">
        <v>1</v>
      </c>
      <c r="N128" s="226" t="s">
        <v>44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0.28999999999999998</v>
      </c>
      <c r="T128" s="228">
        <f>S128*H128</f>
        <v>3.7699999999999996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145</v>
      </c>
      <c r="AT128" s="229" t="s">
        <v>140</v>
      </c>
      <c r="AU128" s="229" t="s">
        <v>89</v>
      </c>
      <c r="AY128" s="17" t="s">
        <v>138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87</v>
      </c>
      <c r="BK128" s="230">
        <f>ROUND(I128*H128,2)</f>
        <v>0</v>
      </c>
      <c r="BL128" s="17" t="s">
        <v>145</v>
      </c>
      <c r="BM128" s="229" t="s">
        <v>714</v>
      </c>
    </row>
    <row r="129" s="2" customFormat="1">
      <c r="A129" s="38"/>
      <c r="B129" s="39"/>
      <c r="C129" s="40"/>
      <c r="D129" s="231" t="s">
        <v>147</v>
      </c>
      <c r="E129" s="40"/>
      <c r="F129" s="232" t="s">
        <v>715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147</v>
      </c>
      <c r="AU129" s="17" t="s">
        <v>89</v>
      </c>
    </row>
    <row r="130" s="13" customFormat="1">
      <c r="A130" s="13"/>
      <c r="B130" s="236"/>
      <c r="C130" s="237"/>
      <c r="D130" s="231" t="s">
        <v>149</v>
      </c>
      <c r="E130" s="238" t="s">
        <v>1</v>
      </c>
      <c r="F130" s="239" t="s">
        <v>716</v>
      </c>
      <c r="G130" s="237"/>
      <c r="H130" s="240">
        <v>13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149</v>
      </c>
      <c r="AU130" s="246" t="s">
        <v>89</v>
      </c>
      <c r="AV130" s="13" t="s">
        <v>89</v>
      </c>
      <c r="AW130" s="13" t="s">
        <v>37</v>
      </c>
      <c r="AX130" s="13" t="s">
        <v>79</v>
      </c>
      <c r="AY130" s="246" t="s">
        <v>138</v>
      </c>
    </row>
    <row r="131" s="14" customFormat="1">
      <c r="A131" s="14"/>
      <c r="B131" s="247"/>
      <c r="C131" s="248"/>
      <c r="D131" s="231" t="s">
        <v>149</v>
      </c>
      <c r="E131" s="249" t="s">
        <v>1</v>
      </c>
      <c r="F131" s="250" t="s">
        <v>152</v>
      </c>
      <c r="G131" s="248"/>
      <c r="H131" s="251">
        <v>13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149</v>
      </c>
      <c r="AU131" s="257" t="s">
        <v>89</v>
      </c>
      <c r="AV131" s="14" t="s">
        <v>145</v>
      </c>
      <c r="AW131" s="14" t="s">
        <v>37</v>
      </c>
      <c r="AX131" s="14" t="s">
        <v>87</v>
      </c>
      <c r="AY131" s="257" t="s">
        <v>138</v>
      </c>
    </row>
    <row r="132" s="2" customFormat="1" ht="24.15" customHeight="1">
      <c r="A132" s="38"/>
      <c r="B132" s="39"/>
      <c r="C132" s="218" t="s">
        <v>159</v>
      </c>
      <c r="D132" s="218" t="s">
        <v>140</v>
      </c>
      <c r="E132" s="219" t="s">
        <v>165</v>
      </c>
      <c r="F132" s="220" t="s">
        <v>166</v>
      </c>
      <c r="G132" s="221" t="s">
        <v>143</v>
      </c>
      <c r="H132" s="222">
        <v>12</v>
      </c>
      <c r="I132" s="223"/>
      <c r="J132" s="224">
        <f>ROUND(I132*H132,2)</f>
        <v>0</v>
      </c>
      <c r="K132" s="220" t="s">
        <v>144</v>
      </c>
      <c r="L132" s="44"/>
      <c r="M132" s="225" t="s">
        <v>1</v>
      </c>
      <c r="N132" s="226" t="s">
        <v>44</v>
      </c>
      <c r="O132" s="91"/>
      <c r="P132" s="227">
        <f>O132*H132</f>
        <v>0</v>
      </c>
      <c r="Q132" s="227">
        <v>3.0000000000000001E-05</v>
      </c>
      <c r="R132" s="227">
        <f>Q132*H132</f>
        <v>0.00036000000000000002</v>
      </c>
      <c r="S132" s="227">
        <v>0.091999999999999998</v>
      </c>
      <c r="T132" s="228">
        <f>S132*H132</f>
        <v>1.1040000000000001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145</v>
      </c>
      <c r="AT132" s="229" t="s">
        <v>140</v>
      </c>
      <c r="AU132" s="229" t="s">
        <v>89</v>
      </c>
      <c r="AY132" s="17" t="s">
        <v>138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87</v>
      </c>
      <c r="BK132" s="230">
        <f>ROUND(I132*H132,2)</f>
        <v>0</v>
      </c>
      <c r="BL132" s="17" t="s">
        <v>145</v>
      </c>
      <c r="BM132" s="229" t="s">
        <v>717</v>
      </c>
    </row>
    <row r="133" s="2" customFormat="1">
      <c r="A133" s="38"/>
      <c r="B133" s="39"/>
      <c r="C133" s="40"/>
      <c r="D133" s="231" t="s">
        <v>147</v>
      </c>
      <c r="E133" s="40"/>
      <c r="F133" s="232" t="s">
        <v>168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147</v>
      </c>
      <c r="AU133" s="17" t="s">
        <v>89</v>
      </c>
    </row>
    <row r="134" s="13" customFormat="1">
      <c r="A134" s="13"/>
      <c r="B134" s="236"/>
      <c r="C134" s="237"/>
      <c r="D134" s="231" t="s">
        <v>149</v>
      </c>
      <c r="E134" s="238" t="s">
        <v>1</v>
      </c>
      <c r="F134" s="239" t="s">
        <v>718</v>
      </c>
      <c r="G134" s="237"/>
      <c r="H134" s="240">
        <v>12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149</v>
      </c>
      <c r="AU134" s="246" t="s">
        <v>89</v>
      </c>
      <c r="AV134" s="13" t="s">
        <v>89</v>
      </c>
      <c r="AW134" s="13" t="s">
        <v>37</v>
      </c>
      <c r="AX134" s="13" t="s">
        <v>79</v>
      </c>
      <c r="AY134" s="246" t="s">
        <v>138</v>
      </c>
    </row>
    <row r="135" s="14" customFormat="1">
      <c r="A135" s="14"/>
      <c r="B135" s="247"/>
      <c r="C135" s="248"/>
      <c r="D135" s="231" t="s">
        <v>149</v>
      </c>
      <c r="E135" s="249" t="s">
        <v>1</v>
      </c>
      <c r="F135" s="250" t="s">
        <v>152</v>
      </c>
      <c r="G135" s="248"/>
      <c r="H135" s="251">
        <v>12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7" t="s">
        <v>149</v>
      </c>
      <c r="AU135" s="257" t="s">
        <v>89</v>
      </c>
      <c r="AV135" s="14" t="s">
        <v>145</v>
      </c>
      <c r="AW135" s="14" t="s">
        <v>37</v>
      </c>
      <c r="AX135" s="14" t="s">
        <v>87</v>
      </c>
      <c r="AY135" s="257" t="s">
        <v>138</v>
      </c>
    </row>
    <row r="136" s="2" customFormat="1" ht="24.15" customHeight="1">
      <c r="A136" s="38"/>
      <c r="B136" s="39"/>
      <c r="C136" s="218" t="s">
        <v>145</v>
      </c>
      <c r="D136" s="218" t="s">
        <v>140</v>
      </c>
      <c r="E136" s="219" t="s">
        <v>171</v>
      </c>
      <c r="F136" s="220" t="s">
        <v>172</v>
      </c>
      <c r="G136" s="221" t="s">
        <v>143</v>
      </c>
      <c r="H136" s="222">
        <v>9</v>
      </c>
      <c r="I136" s="223"/>
      <c r="J136" s="224">
        <f>ROUND(I136*H136,2)</f>
        <v>0</v>
      </c>
      <c r="K136" s="220" t="s">
        <v>144</v>
      </c>
      <c r="L136" s="44"/>
      <c r="M136" s="225" t="s">
        <v>1</v>
      </c>
      <c r="N136" s="226" t="s">
        <v>44</v>
      </c>
      <c r="O136" s="91"/>
      <c r="P136" s="227">
        <f>O136*H136</f>
        <v>0</v>
      </c>
      <c r="Q136" s="227">
        <v>8.0000000000000007E-05</v>
      </c>
      <c r="R136" s="227">
        <f>Q136*H136</f>
        <v>0.00072000000000000005</v>
      </c>
      <c r="S136" s="227">
        <v>0.23000000000000001</v>
      </c>
      <c r="T136" s="228">
        <f>S136*H136</f>
        <v>2.0700000000000003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145</v>
      </c>
      <c r="AT136" s="229" t="s">
        <v>140</v>
      </c>
      <c r="AU136" s="229" t="s">
        <v>89</v>
      </c>
      <c r="AY136" s="17" t="s">
        <v>138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87</v>
      </c>
      <c r="BK136" s="230">
        <f>ROUND(I136*H136,2)</f>
        <v>0</v>
      </c>
      <c r="BL136" s="17" t="s">
        <v>145</v>
      </c>
      <c r="BM136" s="229" t="s">
        <v>719</v>
      </c>
    </row>
    <row r="137" s="2" customFormat="1">
      <c r="A137" s="38"/>
      <c r="B137" s="39"/>
      <c r="C137" s="40"/>
      <c r="D137" s="231" t="s">
        <v>147</v>
      </c>
      <c r="E137" s="40"/>
      <c r="F137" s="232" t="s">
        <v>174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147</v>
      </c>
      <c r="AU137" s="17" t="s">
        <v>89</v>
      </c>
    </row>
    <row r="138" s="13" customFormat="1">
      <c r="A138" s="13"/>
      <c r="B138" s="236"/>
      <c r="C138" s="237"/>
      <c r="D138" s="231" t="s">
        <v>149</v>
      </c>
      <c r="E138" s="238" t="s">
        <v>1</v>
      </c>
      <c r="F138" s="239" t="s">
        <v>720</v>
      </c>
      <c r="G138" s="237"/>
      <c r="H138" s="240">
        <v>9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149</v>
      </c>
      <c r="AU138" s="246" t="s">
        <v>89</v>
      </c>
      <c r="AV138" s="13" t="s">
        <v>89</v>
      </c>
      <c r="AW138" s="13" t="s">
        <v>37</v>
      </c>
      <c r="AX138" s="13" t="s">
        <v>79</v>
      </c>
      <c r="AY138" s="246" t="s">
        <v>138</v>
      </c>
    </row>
    <row r="139" s="14" customFormat="1">
      <c r="A139" s="14"/>
      <c r="B139" s="247"/>
      <c r="C139" s="248"/>
      <c r="D139" s="231" t="s">
        <v>149</v>
      </c>
      <c r="E139" s="249" t="s">
        <v>1</v>
      </c>
      <c r="F139" s="250" t="s">
        <v>152</v>
      </c>
      <c r="G139" s="248"/>
      <c r="H139" s="251">
        <v>9</v>
      </c>
      <c r="I139" s="252"/>
      <c r="J139" s="248"/>
      <c r="K139" s="248"/>
      <c r="L139" s="253"/>
      <c r="M139" s="254"/>
      <c r="N139" s="255"/>
      <c r="O139" s="255"/>
      <c r="P139" s="255"/>
      <c r="Q139" s="255"/>
      <c r="R139" s="255"/>
      <c r="S139" s="255"/>
      <c r="T139" s="25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7" t="s">
        <v>149</v>
      </c>
      <c r="AU139" s="257" t="s">
        <v>89</v>
      </c>
      <c r="AV139" s="14" t="s">
        <v>145</v>
      </c>
      <c r="AW139" s="14" t="s">
        <v>37</v>
      </c>
      <c r="AX139" s="14" t="s">
        <v>87</v>
      </c>
      <c r="AY139" s="257" t="s">
        <v>138</v>
      </c>
    </row>
    <row r="140" s="2" customFormat="1" ht="16.5" customHeight="1">
      <c r="A140" s="38"/>
      <c r="B140" s="39"/>
      <c r="C140" s="218" t="s">
        <v>170</v>
      </c>
      <c r="D140" s="218" t="s">
        <v>140</v>
      </c>
      <c r="E140" s="219" t="s">
        <v>177</v>
      </c>
      <c r="F140" s="220" t="s">
        <v>178</v>
      </c>
      <c r="G140" s="221" t="s">
        <v>179</v>
      </c>
      <c r="H140" s="222">
        <v>20</v>
      </c>
      <c r="I140" s="223"/>
      <c r="J140" s="224">
        <f>ROUND(I140*H140,2)</f>
        <v>0</v>
      </c>
      <c r="K140" s="220" t="s">
        <v>144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0.28999999999999998</v>
      </c>
      <c r="T140" s="228">
        <f>S140*H140</f>
        <v>5.7999999999999998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145</v>
      </c>
      <c r="AT140" s="229" t="s">
        <v>140</v>
      </c>
      <c r="AU140" s="229" t="s">
        <v>89</v>
      </c>
      <c r="AY140" s="17" t="s">
        <v>138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145</v>
      </c>
      <c r="BM140" s="229" t="s">
        <v>721</v>
      </c>
    </row>
    <row r="141" s="2" customFormat="1">
      <c r="A141" s="38"/>
      <c r="B141" s="39"/>
      <c r="C141" s="40"/>
      <c r="D141" s="231" t="s">
        <v>147</v>
      </c>
      <c r="E141" s="40"/>
      <c r="F141" s="232" t="s">
        <v>181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147</v>
      </c>
      <c r="AU141" s="17" t="s">
        <v>89</v>
      </c>
    </row>
    <row r="142" s="13" customFormat="1">
      <c r="A142" s="13"/>
      <c r="B142" s="236"/>
      <c r="C142" s="237"/>
      <c r="D142" s="231" t="s">
        <v>149</v>
      </c>
      <c r="E142" s="238" t="s">
        <v>1</v>
      </c>
      <c r="F142" s="239" t="s">
        <v>722</v>
      </c>
      <c r="G142" s="237"/>
      <c r="H142" s="240">
        <v>20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149</v>
      </c>
      <c r="AU142" s="246" t="s">
        <v>89</v>
      </c>
      <c r="AV142" s="13" t="s">
        <v>89</v>
      </c>
      <c r="AW142" s="13" t="s">
        <v>37</v>
      </c>
      <c r="AX142" s="13" t="s">
        <v>79</v>
      </c>
      <c r="AY142" s="246" t="s">
        <v>138</v>
      </c>
    </row>
    <row r="143" s="14" customFormat="1">
      <c r="A143" s="14"/>
      <c r="B143" s="247"/>
      <c r="C143" s="248"/>
      <c r="D143" s="231" t="s">
        <v>149</v>
      </c>
      <c r="E143" s="249" t="s">
        <v>1</v>
      </c>
      <c r="F143" s="250" t="s">
        <v>152</v>
      </c>
      <c r="G143" s="248"/>
      <c r="H143" s="251">
        <v>20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149</v>
      </c>
      <c r="AU143" s="257" t="s">
        <v>89</v>
      </c>
      <c r="AV143" s="14" t="s">
        <v>145</v>
      </c>
      <c r="AW143" s="14" t="s">
        <v>37</v>
      </c>
      <c r="AX143" s="14" t="s">
        <v>87</v>
      </c>
      <c r="AY143" s="257" t="s">
        <v>138</v>
      </c>
    </row>
    <row r="144" s="2" customFormat="1" ht="16.5" customHeight="1">
      <c r="A144" s="38"/>
      <c r="B144" s="39"/>
      <c r="C144" s="218" t="s">
        <v>176</v>
      </c>
      <c r="D144" s="218" t="s">
        <v>140</v>
      </c>
      <c r="E144" s="219" t="s">
        <v>184</v>
      </c>
      <c r="F144" s="220" t="s">
        <v>185</v>
      </c>
      <c r="G144" s="221" t="s">
        <v>179</v>
      </c>
      <c r="H144" s="222">
        <v>21</v>
      </c>
      <c r="I144" s="223"/>
      <c r="J144" s="224">
        <f>ROUND(I144*H144,2)</f>
        <v>0</v>
      </c>
      <c r="K144" s="220" t="s">
        <v>144</v>
      </c>
      <c r="L144" s="44"/>
      <c r="M144" s="225" t="s">
        <v>1</v>
      </c>
      <c r="N144" s="226" t="s">
        <v>44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0.20499999999999999</v>
      </c>
      <c r="T144" s="228">
        <f>S144*H144</f>
        <v>4.3049999999999997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145</v>
      </c>
      <c r="AT144" s="229" t="s">
        <v>140</v>
      </c>
      <c r="AU144" s="229" t="s">
        <v>89</v>
      </c>
      <c r="AY144" s="17" t="s">
        <v>138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87</v>
      </c>
      <c r="BK144" s="230">
        <f>ROUND(I144*H144,2)</f>
        <v>0</v>
      </c>
      <c r="BL144" s="17" t="s">
        <v>145</v>
      </c>
      <c r="BM144" s="229" t="s">
        <v>723</v>
      </c>
    </row>
    <row r="145" s="2" customFormat="1">
      <c r="A145" s="38"/>
      <c r="B145" s="39"/>
      <c r="C145" s="40"/>
      <c r="D145" s="231" t="s">
        <v>147</v>
      </c>
      <c r="E145" s="40"/>
      <c r="F145" s="232" t="s">
        <v>187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147</v>
      </c>
      <c r="AU145" s="17" t="s">
        <v>89</v>
      </c>
    </row>
    <row r="146" s="13" customFormat="1">
      <c r="A146" s="13"/>
      <c r="B146" s="236"/>
      <c r="C146" s="237"/>
      <c r="D146" s="231" t="s">
        <v>149</v>
      </c>
      <c r="E146" s="238" t="s">
        <v>1</v>
      </c>
      <c r="F146" s="239" t="s">
        <v>724</v>
      </c>
      <c r="G146" s="237"/>
      <c r="H146" s="240">
        <v>21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149</v>
      </c>
      <c r="AU146" s="246" t="s">
        <v>89</v>
      </c>
      <c r="AV146" s="13" t="s">
        <v>89</v>
      </c>
      <c r="AW146" s="13" t="s">
        <v>37</v>
      </c>
      <c r="AX146" s="13" t="s">
        <v>79</v>
      </c>
      <c r="AY146" s="246" t="s">
        <v>138</v>
      </c>
    </row>
    <row r="147" s="14" customFormat="1">
      <c r="A147" s="14"/>
      <c r="B147" s="247"/>
      <c r="C147" s="248"/>
      <c r="D147" s="231" t="s">
        <v>149</v>
      </c>
      <c r="E147" s="249" t="s">
        <v>1</v>
      </c>
      <c r="F147" s="250" t="s">
        <v>152</v>
      </c>
      <c r="G147" s="248"/>
      <c r="H147" s="251">
        <v>21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149</v>
      </c>
      <c r="AU147" s="257" t="s">
        <v>89</v>
      </c>
      <c r="AV147" s="14" t="s">
        <v>145</v>
      </c>
      <c r="AW147" s="14" t="s">
        <v>37</v>
      </c>
      <c r="AX147" s="14" t="s">
        <v>87</v>
      </c>
      <c r="AY147" s="257" t="s">
        <v>138</v>
      </c>
    </row>
    <row r="148" s="2" customFormat="1" ht="16.5" customHeight="1">
      <c r="A148" s="38"/>
      <c r="B148" s="39"/>
      <c r="C148" s="218" t="s">
        <v>183</v>
      </c>
      <c r="D148" s="218" t="s">
        <v>140</v>
      </c>
      <c r="E148" s="219" t="s">
        <v>190</v>
      </c>
      <c r="F148" s="220" t="s">
        <v>191</v>
      </c>
      <c r="G148" s="221" t="s">
        <v>179</v>
      </c>
      <c r="H148" s="222">
        <v>23</v>
      </c>
      <c r="I148" s="223"/>
      <c r="J148" s="224">
        <f>ROUND(I148*H148,2)</f>
        <v>0</v>
      </c>
      <c r="K148" s="220" t="s">
        <v>144</v>
      </c>
      <c r="L148" s="44"/>
      <c r="M148" s="225" t="s">
        <v>1</v>
      </c>
      <c r="N148" s="226" t="s">
        <v>44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0.11500000000000001</v>
      </c>
      <c r="T148" s="228">
        <f>S148*H148</f>
        <v>2.645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145</v>
      </c>
      <c r="AT148" s="229" t="s">
        <v>140</v>
      </c>
      <c r="AU148" s="229" t="s">
        <v>89</v>
      </c>
      <c r="AY148" s="17" t="s">
        <v>138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87</v>
      </c>
      <c r="BK148" s="230">
        <f>ROUND(I148*H148,2)</f>
        <v>0</v>
      </c>
      <c r="BL148" s="17" t="s">
        <v>145</v>
      </c>
      <c r="BM148" s="229" t="s">
        <v>725</v>
      </c>
    </row>
    <row r="149" s="2" customFormat="1">
      <c r="A149" s="38"/>
      <c r="B149" s="39"/>
      <c r="C149" s="40"/>
      <c r="D149" s="231" t="s">
        <v>147</v>
      </c>
      <c r="E149" s="40"/>
      <c r="F149" s="232" t="s">
        <v>193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147</v>
      </c>
      <c r="AU149" s="17" t="s">
        <v>89</v>
      </c>
    </row>
    <row r="150" s="13" customFormat="1">
      <c r="A150" s="13"/>
      <c r="B150" s="236"/>
      <c r="C150" s="237"/>
      <c r="D150" s="231" t="s">
        <v>149</v>
      </c>
      <c r="E150" s="238" t="s">
        <v>1</v>
      </c>
      <c r="F150" s="239" t="s">
        <v>726</v>
      </c>
      <c r="G150" s="237"/>
      <c r="H150" s="240">
        <v>23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149</v>
      </c>
      <c r="AU150" s="246" t="s">
        <v>89</v>
      </c>
      <c r="AV150" s="13" t="s">
        <v>89</v>
      </c>
      <c r="AW150" s="13" t="s">
        <v>37</v>
      </c>
      <c r="AX150" s="13" t="s">
        <v>79</v>
      </c>
      <c r="AY150" s="246" t="s">
        <v>138</v>
      </c>
    </row>
    <row r="151" s="14" customFormat="1">
      <c r="A151" s="14"/>
      <c r="B151" s="247"/>
      <c r="C151" s="248"/>
      <c r="D151" s="231" t="s">
        <v>149</v>
      </c>
      <c r="E151" s="249" t="s">
        <v>1</v>
      </c>
      <c r="F151" s="250" t="s">
        <v>152</v>
      </c>
      <c r="G151" s="248"/>
      <c r="H151" s="251">
        <v>23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149</v>
      </c>
      <c r="AU151" s="257" t="s">
        <v>89</v>
      </c>
      <c r="AV151" s="14" t="s">
        <v>145</v>
      </c>
      <c r="AW151" s="14" t="s">
        <v>37</v>
      </c>
      <c r="AX151" s="14" t="s">
        <v>87</v>
      </c>
      <c r="AY151" s="257" t="s">
        <v>138</v>
      </c>
    </row>
    <row r="152" s="2" customFormat="1" ht="16.5" customHeight="1">
      <c r="A152" s="38"/>
      <c r="B152" s="39"/>
      <c r="C152" s="218" t="s">
        <v>189</v>
      </c>
      <c r="D152" s="218" t="s">
        <v>140</v>
      </c>
      <c r="E152" s="219" t="s">
        <v>727</v>
      </c>
      <c r="F152" s="220" t="s">
        <v>728</v>
      </c>
      <c r="G152" s="221" t="s">
        <v>143</v>
      </c>
      <c r="H152" s="222">
        <v>43</v>
      </c>
      <c r="I152" s="223"/>
      <c r="J152" s="224">
        <f>ROUND(I152*H152,2)</f>
        <v>0</v>
      </c>
      <c r="K152" s="220" t="s">
        <v>144</v>
      </c>
      <c r="L152" s="44"/>
      <c r="M152" s="225" t="s">
        <v>1</v>
      </c>
      <c r="N152" s="226" t="s">
        <v>44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145</v>
      </c>
      <c r="AT152" s="229" t="s">
        <v>140</v>
      </c>
      <c r="AU152" s="229" t="s">
        <v>89</v>
      </c>
      <c r="AY152" s="17" t="s">
        <v>138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87</v>
      </c>
      <c r="BK152" s="230">
        <f>ROUND(I152*H152,2)</f>
        <v>0</v>
      </c>
      <c r="BL152" s="17" t="s">
        <v>145</v>
      </c>
      <c r="BM152" s="229" t="s">
        <v>729</v>
      </c>
    </row>
    <row r="153" s="2" customFormat="1">
      <c r="A153" s="38"/>
      <c r="B153" s="39"/>
      <c r="C153" s="40"/>
      <c r="D153" s="231" t="s">
        <v>147</v>
      </c>
      <c r="E153" s="40"/>
      <c r="F153" s="232" t="s">
        <v>730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147</v>
      </c>
      <c r="AU153" s="17" t="s">
        <v>89</v>
      </c>
    </row>
    <row r="154" s="13" customFormat="1">
      <c r="A154" s="13"/>
      <c r="B154" s="236"/>
      <c r="C154" s="237"/>
      <c r="D154" s="231" t="s">
        <v>149</v>
      </c>
      <c r="E154" s="238" t="s">
        <v>1</v>
      </c>
      <c r="F154" s="239" t="s">
        <v>731</v>
      </c>
      <c r="G154" s="237"/>
      <c r="H154" s="240">
        <v>43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149</v>
      </c>
      <c r="AU154" s="246" t="s">
        <v>89</v>
      </c>
      <c r="AV154" s="13" t="s">
        <v>89</v>
      </c>
      <c r="AW154" s="13" t="s">
        <v>37</v>
      </c>
      <c r="AX154" s="13" t="s">
        <v>79</v>
      </c>
      <c r="AY154" s="246" t="s">
        <v>138</v>
      </c>
    </row>
    <row r="155" s="14" customFormat="1">
      <c r="A155" s="14"/>
      <c r="B155" s="247"/>
      <c r="C155" s="248"/>
      <c r="D155" s="231" t="s">
        <v>149</v>
      </c>
      <c r="E155" s="249" t="s">
        <v>1</v>
      </c>
      <c r="F155" s="250" t="s">
        <v>152</v>
      </c>
      <c r="G155" s="248"/>
      <c r="H155" s="251">
        <v>43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149</v>
      </c>
      <c r="AU155" s="257" t="s">
        <v>89</v>
      </c>
      <c r="AV155" s="14" t="s">
        <v>145</v>
      </c>
      <c r="AW155" s="14" t="s">
        <v>37</v>
      </c>
      <c r="AX155" s="14" t="s">
        <v>87</v>
      </c>
      <c r="AY155" s="257" t="s">
        <v>138</v>
      </c>
    </row>
    <row r="156" s="2" customFormat="1" ht="24.15" customHeight="1">
      <c r="A156" s="38"/>
      <c r="B156" s="39"/>
      <c r="C156" s="218" t="s">
        <v>195</v>
      </c>
      <c r="D156" s="218" t="s">
        <v>140</v>
      </c>
      <c r="E156" s="219" t="s">
        <v>732</v>
      </c>
      <c r="F156" s="220" t="s">
        <v>733</v>
      </c>
      <c r="G156" s="221" t="s">
        <v>198</v>
      </c>
      <c r="H156" s="222">
        <v>6</v>
      </c>
      <c r="I156" s="223"/>
      <c r="J156" s="224">
        <f>ROUND(I156*H156,2)</f>
        <v>0</v>
      </c>
      <c r="K156" s="220" t="s">
        <v>144</v>
      </c>
      <c r="L156" s="44"/>
      <c r="M156" s="225" t="s">
        <v>1</v>
      </c>
      <c r="N156" s="226" t="s">
        <v>44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145</v>
      </c>
      <c r="AT156" s="229" t="s">
        <v>140</v>
      </c>
      <c r="AU156" s="229" t="s">
        <v>89</v>
      </c>
      <c r="AY156" s="17" t="s">
        <v>138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87</v>
      </c>
      <c r="BK156" s="230">
        <f>ROUND(I156*H156,2)</f>
        <v>0</v>
      </c>
      <c r="BL156" s="17" t="s">
        <v>145</v>
      </c>
      <c r="BM156" s="229" t="s">
        <v>734</v>
      </c>
    </row>
    <row r="157" s="2" customFormat="1">
      <c r="A157" s="38"/>
      <c r="B157" s="39"/>
      <c r="C157" s="40"/>
      <c r="D157" s="231" t="s">
        <v>147</v>
      </c>
      <c r="E157" s="40"/>
      <c r="F157" s="232" t="s">
        <v>735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147</v>
      </c>
      <c r="AU157" s="17" t="s">
        <v>89</v>
      </c>
    </row>
    <row r="158" s="13" customFormat="1">
      <c r="A158" s="13"/>
      <c r="B158" s="236"/>
      <c r="C158" s="237"/>
      <c r="D158" s="231" t="s">
        <v>149</v>
      </c>
      <c r="E158" s="238" t="s">
        <v>1</v>
      </c>
      <c r="F158" s="239" t="s">
        <v>736</v>
      </c>
      <c r="G158" s="237"/>
      <c r="H158" s="240">
        <v>6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6" t="s">
        <v>149</v>
      </c>
      <c r="AU158" s="246" t="s">
        <v>89</v>
      </c>
      <c r="AV158" s="13" t="s">
        <v>89</v>
      </c>
      <c r="AW158" s="13" t="s">
        <v>37</v>
      </c>
      <c r="AX158" s="13" t="s">
        <v>79</v>
      </c>
      <c r="AY158" s="246" t="s">
        <v>138</v>
      </c>
    </row>
    <row r="159" s="14" customFormat="1">
      <c r="A159" s="14"/>
      <c r="B159" s="247"/>
      <c r="C159" s="248"/>
      <c r="D159" s="231" t="s">
        <v>149</v>
      </c>
      <c r="E159" s="249" t="s">
        <v>1</v>
      </c>
      <c r="F159" s="250" t="s">
        <v>152</v>
      </c>
      <c r="G159" s="248"/>
      <c r="H159" s="251">
        <v>6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149</v>
      </c>
      <c r="AU159" s="257" t="s">
        <v>89</v>
      </c>
      <c r="AV159" s="14" t="s">
        <v>145</v>
      </c>
      <c r="AW159" s="14" t="s">
        <v>37</v>
      </c>
      <c r="AX159" s="14" t="s">
        <v>87</v>
      </c>
      <c r="AY159" s="257" t="s">
        <v>138</v>
      </c>
    </row>
    <row r="160" s="2" customFormat="1" ht="24.15" customHeight="1">
      <c r="A160" s="38"/>
      <c r="B160" s="39"/>
      <c r="C160" s="218" t="s">
        <v>203</v>
      </c>
      <c r="D160" s="218" t="s">
        <v>140</v>
      </c>
      <c r="E160" s="219" t="s">
        <v>737</v>
      </c>
      <c r="F160" s="220" t="s">
        <v>738</v>
      </c>
      <c r="G160" s="221" t="s">
        <v>198</v>
      </c>
      <c r="H160" s="222">
        <v>37.5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44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145</v>
      </c>
      <c r="AT160" s="229" t="s">
        <v>140</v>
      </c>
      <c r="AU160" s="229" t="s">
        <v>89</v>
      </c>
      <c r="AY160" s="17" t="s">
        <v>138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87</v>
      </c>
      <c r="BK160" s="230">
        <f>ROUND(I160*H160,2)</f>
        <v>0</v>
      </c>
      <c r="BL160" s="17" t="s">
        <v>145</v>
      </c>
      <c r="BM160" s="229" t="s">
        <v>739</v>
      </c>
    </row>
    <row r="161" s="2" customFormat="1">
      <c r="A161" s="38"/>
      <c r="B161" s="39"/>
      <c r="C161" s="40"/>
      <c r="D161" s="231" t="s">
        <v>147</v>
      </c>
      <c r="E161" s="40"/>
      <c r="F161" s="232" t="s">
        <v>735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147</v>
      </c>
      <c r="AU161" s="17" t="s">
        <v>89</v>
      </c>
    </row>
    <row r="162" s="13" customFormat="1">
      <c r="A162" s="13"/>
      <c r="B162" s="236"/>
      <c r="C162" s="237"/>
      <c r="D162" s="231" t="s">
        <v>149</v>
      </c>
      <c r="E162" s="238" t="s">
        <v>1</v>
      </c>
      <c r="F162" s="239" t="s">
        <v>740</v>
      </c>
      <c r="G162" s="237"/>
      <c r="H162" s="240">
        <v>37.5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149</v>
      </c>
      <c r="AU162" s="246" t="s">
        <v>89</v>
      </c>
      <c r="AV162" s="13" t="s">
        <v>89</v>
      </c>
      <c r="AW162" s="13" t="s">
        <v>37</v>
      </c>
      <c r="AX162" s="13" t="s">
        <v>79</v>
      </c>
      <c r="AY162" s="246" t="s">
        <v>138</v>
      </c>
    </row>
    <row r="163" s="14" customFormat="1">
      <c r="A163" s="14"/>
      <c r="B163" s="247"/>
      <c r="C163" s="248"/>
      <c r="D163" s="231" t="s">
        <v>149</v>
      </c>
      <c r="E163" s="249" t="s">
        <v>1</v>
      </c>
      <c r="F163" s="250" t="s">
        <v>152</v>
      </c>
      <c r="G163" s="248"/>
      <c r="H163" s="251">
        <v>37.5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149</v>
      </c>
      <c r="AU163" s="257" t="s">
        <v>89</v>
      </c>
      <c r="AV163" s="14" t="s">
        <v>145</v>
      </c>
      <c r="AW163" s="14" t="s">
        <v>37</v>
      </c>
      <c r="AX163" s="14" t="s">
        <v>87</v>
      </c>
      <c r="AY163" s="257" t="s">
        <v>138</v>
      </c>
    </row>
    <row r="164" s="2" customFormat="1" ht="37.8" customHeight="1">
      <c r="A164" s="38"/>
      <c r="B164" s="39"/>
      <c r="C164" s="218" t="s">
        <v>209</v>
      </c>
      <c r="D164" s="218" t="s">
        <v>140</v>
      </c>
      <c r="E164" s="219" t="s">
        <v>210</v>
      </c>
      <c r="F164" s="220" t="s">
        <v>211</v>
      </c>
      <c r="G164" s="221" t="s">
        <v>198</v>
      </c>
      <c r="H164" s="222">
        <v>14.6</v>
      </c>
      <c r="I164" s="223"/>
      <c r="J164" s="224">
        <f>ROUND(I164*H164,2)</f>
        <v>0</v>
      </c>
      <c r="K164" s="220" t="s">
        <v>144</v>
      </c>
      <c r="L164" s="44"/>
      <c r="M164" s="225" t="s">
        <v>1</v>
      </c>
      <c r="N164" s="226" t="s">
        <v>44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145</v>
      </c>
      <c r="AT164" s="229" t="s">
        <v>140</v>
      </c>
      <c r="AU164" s="229" t="s">
        <v>89</v>
      </c>
      <c r="AY164" s="17" t="s">
        <v>138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87</v>
      </c>
      <c r="BK164" s="230">
        <f>ROUND(I164*H164,2)</f>
        <v>0</v>
      </c>
      <c r="BL164" s="17" t="s">
        <v>145</v>
      </c>
      <c r="BM164" s="229" t="s">
        <v>741</v>
      </c>
    </row>
    <row r="165" s="2" customFormat="1">
      <c r="A165" s="38"/>
      <c r="B165" s="39"/>
      <c r="C165" s="40"/>
      <c r="D165" s="231" t="s">
        <v>147</v>
      </c>
      <c r="E165" s="40"/>
      <c r="F165" s="232" t="s">
        <v>213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147</v>
      </c>
      <c r="AU165" s="17" t="s">
        <v>89</v>
      </c>
    </row>
    <row r="166" s="13" customFormat="1">
      <c r="A166" s="13"/>
      <c r="B166" s="236"/>
      <c r="C166" s="237"/>
      <c r="D166" s="231" t="s">
        <v>149</v>
      </c>
      <c r="E166" s="238" t="s">
        <v>1</v>
      </c>
      <c r="F166" s="239" t="s">
        <v>742</v>
      </c>
      <c r="G166" s="237"/>
      <c r="H166" s="240">
        <v>6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149</v>
      </c>
      <c r="AU166" s="246" t="s">
        <v>89</v>
      </c>
      <c r="AV166" s="13" t="s">
        <v>89</v>
      </c>
      <c r="AW166" s="13" t="s">
        <v>37</v>
      </c>
      <c r="AX166" s="13" t="s">
        <v>79</v>
      </c>
      <c r="AY166" s="246" t="s">
        <v>138</v>
      </c>
    </row>
    <row r="167" s="13" customFormat="1">
      <c r="A167" s="13"/>
      <c r="B167" s="236"/>
      <c r="C167" s="237"/>
      <c r="D167" s="231" t="s">
        <v>149</v>
      </c>
      <c r="E167" s="238" t="s">
        <v>1</v>
      </c>
      <c r="F167" s="239" t="s">
        <v>743</v>
      </c>
      <c r="G167" s="237"/>
      <c r="H167" s="240">
        <v>2.6000000000000001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149</v>
      </c>
      <c r="AU167" s="246" t="s">
        <v>89</v>
      </c>
      <c r="AV167" s="13" t="s">
        <v>89</v>
      </c>
      <c r="AW167" s="13" t="s">
        <v>37</v>
      </c>
      <c r="AX167" s="13" t="s">
        <v>79</v>
      </c>
      <c r="AY167" s="246" t="s">
        <v>138</v>
      </c>
    </row>
    <row r="168" s="13" customFormat="1">
      <c r="A168" s="13"/>
      <c r="B168" s="236"/>
      <c r="C168" s="237"/>
      <c r="D168" s="231" t="s">
        <v>149</v>
      </c>
      <c r="E168" s="238" t="s">
        <v>1</v>
      </c>
      <c r="F168" s="239" t="s">
        <v>744</v>
      </c>
      <c r="G168" s="237"/>
      <c r="H168" s="240">
        <v>6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149</v>
      </c>
      <c r="AU168" s="246" t="s">
        <v>89</v>
      </c>
      <c r="AV168" s="13" t="s">
        <v>89</v>
      </c>
      <c r="AW168" s="13" t="s">
        <v>37</v>
      </c>
      <c r="AX168" s="13" t="s">
        <v>79</v>
      </c>
      <c r="AY168" s="246" t="s">
        <v>138</v>
      </c>
    </row>
    <row r="169" s="14" customFormat="1">
      <c r="A169" s="14"/>
      <c r="B169" s="247"/>
      <c r="C169" s="248"/>
      <c r="D169" s="231" t="s">
        <v>149</v>
      </c>
      <c r="E169" s="249" t="s">
        <v>1</v>
      </c>
      <c r="F169" s="250" t="s">
        <v>152</v>
      </c>
      <c r="G169" s="248"/>
      <c r="H169" s="251">
        <v>14.6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149</v>
      </c>
      <c r="AU169" s="257" t="s">
        <v>89</v>
      </c>
      <c r="AV169" s="14" t="s">
        <v>145</v>
      </c>
      <c r="AW169" s="14" t="s">
        <v>37</v>
      </c>
      <c r="AX169" s="14" t="s">
        <v>87</v>
      </c>
      <c r="AY169" s="257" t="s">
        <v>138</v>
      </c>
    </row>
    <row r="170" s="2" customFormat="1" ht="37.8" customHeight="1">
      <c r="A170" s="38"/>
      <c r="B170" s="39"/>
      <c r="C170" s="218" t="s">
        <v>216</v>
      </c>
      <c r="D170" s="218" t="s">
        <v>140</v>
      </c>
      <c r="E170" s="219" t="s">
        <v>217</v>
      </c>
      <c r="F170" s="220" t="s">
        <v>218</v>
      </c>
      <c r="G170" s="221" t="s">
        <v>198</v>
      </c>
      <c r="H170" s="222">
        <v>37.5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44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145</v>
      </c>
      <c r="AT170" s="229" t="s">
        <v>140</v>
      </c>
      <c r="AU170" s="229" t="s">
        <v>89</v>
      </c>
      <c r="AY170" s="17" t="s">
        <v>138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87</v>
      </c>
      <c r="BK170" s="230">
        <f>ROUND(I170*H170,2)</f>
        <v>0</v>
      </c>
      <c r="BL170" s="17" t="s">
        <v>145</v>
      </c>
      <c r="BM170" s="229" t="s">
        <v>745</v>
      </c>
    </row>
    <row r="171" s="2" customFormat="1">
      <c r="A171" s="38"/>
      <c r="B171" s="39"/>
      <c r="C171" s="40"/>
      <c r="D171" s="231" t="s">
        <v>147</v>
      </c>
      <c r="E171" s="40"/>
      <c r="F171" s="232" t="s">
        <v>213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147</v>
      </c>
      <c r="AU171" s="17" t="s">
        <v>89</v>
      </c>
    </row>
    <row r="172" s="13" customFormat="1">
      <c r="A172" s="13"/>
      <c r="B172" s="236"/>
      <c r="C172" s="237"/>
      <c r="D172" s="231" t="s">
        <v>149</v>
      </c>
      <c r="E172" s="238" t="s">
        <v>1</v>
      </c>
      <c r="F172" s="239" t="s">
        <v>746</v>
      </c>
      <c r="G172" s="237"/>
      <c r="H172" s="240">
        <v>37.5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149</v>
      </c>
      <c r="AU172" s="246" t="s">
        <v>89</v>
      </c>
      <c r="AV172" s="13" t="s">
        <v>89</v>
      </c>
      <c r="AW172" s="13" t="s">
        <v>37</v>
      </c>
      <c r="AX172" s="13" t="s">
        <v>79</v>
      </c>
      <c r="AY172" s="246" t="s">
        <v>138</v>
      </c>
    </row>
    <row r="173" s="14" customFormat="1">
      <c r="A173" s="14"/>
      <c r="B173" s="247"/>
      <c r="C173" s="248"/>
      <c r="D173" s="231" t="s">
        <v>149</v>
      </c>
      <c r="E173" s="249" t="s">
        <v>1</v>
      </c>
      <c r="F173" s="250" t="s">
        <v>152</v>
      </c>
      <c r="G173" s="248"/>
      <c r="H173" s="251">
        <v>37.5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7" t="s">
        <v>149</v>
      </c>
      <c r="AU173" s="257" t="s">
        <v>89</v>
      </c>
      <c r="AV173" s="14" t="s">
        <v>145</v>
      </c>
      <c r="AW173" s="14" t="s">
        <v>37</v>
      </c>
      <c r="AX173" s="14" t="s">
        <v>87</v>
      </c>
      <c r="AY173" s="257" t="s">
        <v>138</v>
      </c>
    </row>
    <row r="174" s="2" customFormat="1" ht="37.8" customHeight="1">
      <c r="A174" s="38"/>
      <c r="B174" s="39"/>
      <c r="C174" s="218" t="s">
        <v>221</v>
      </c>
      <c r="D174" s="218" t="s">
        <v>140</v>
      </c>
      <c r="E174" s="219" t="s">
        <v>222</v>
      </c>
      <c r="F174" s="220" t="s">
        <v>223</v>
      </c>
      <c r="G174" s="221" t="s">
        <v>198</v>
      </c>
      <c r="H174" s="222">
        <v>87.599999999999994</v>
      </c>
      <c r="I174" s="223"/>
      <c r="J174" s="224">
        <f>ROUND(I174*H174,2)</f>
        <v>0</v>
      </c>
      <c r="K174" s="220" t="s">
        <v>144</v>
      </c>
      <c r="L174" s="44"/>
      <c r="M174" s="225" t="s">
        <v>1</v>
      </c>
      <c r="N174" s="226" t="s">
        <v>44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145</v>
      </c>
      <c r="AT174" s="229" t="s">
        <v>140</v>
      </c>
      <c r="AU174" s="229" t="s">
        <v>89</v>
      </c>
      <c r="AY174" s="17" t="s">
        <v>138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87</v>
      </c>
      <c r="BK174" s="230">
        <f>ROUND(I174*H174,2)</f>
        <v>0</v>
      </c>
      <c r="BL174" s="17" t="s">
        <v>145</v>
      </c>
      <c r="BM174" s="229" t="s">
        <v>747</v>
      </c>
    </row>
    <row r="175" s="2" customFormat="1">
      <c r="A175" s="38"/>
      <c r="B175" s="39"/>
      <c r="C175" s="40"/>
      <c r="D175" s="231" t="s">
        <v>147</v>
      </c>
      <c r="E175" s="40"/>
      <c r="F175" s="232" t="s">
        <v>225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147</v>
      </c>
      <c r="AU175" s="17" t="s">
        <v>89</v>
      </c>
    </row>
    <row r="176" s="2" customFormat="1">
      <c r="A176" s="38"/>
      <c r="B176" s="39"/>
      <c r="C176" s="40"/>
      <c r="D176" s="231" t="s">
        <v>226</v>
      </c>
      <c r="E176" s="40"/>
      <c r="F176" s="258" t="s">
        <v>227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226</v>
      </c>
      <c r="AU176" s="17" t="s">
        <v>89</v>
      </c>
    </row>
    <row r="177" s="13" customFormat="1">
      <c r="A177" s="13"/>
      <c r="B177" s="236"/>
      <c r="C177" s="237"/>
      <c r="D177" s="231" t="s">
        <v>149</v>
      </c>
      <c r="E177" s="238" t="s">
        <v>1</v>
      </c>
      <c r="F177" s="239" t="s">
        <v>748</v>
      </c>
      <c r="G177" s="237"/>
      <c r="H177" s="240">
        <v>87.599999999999994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149</v>
      </c>
      <c r="AU177" s="246" t="s">
        <v>89</v>
      </c>
      <c r="AV177" s="13" t="s">
        <v>89</v>
      </c>
      <c r="AW177" s="13" t="s">
        <v>37</v>
      </c>
      <c r="AX177" s="13" t="s">
        <v>79</v>
      </c>
      <c r="AY177" s="246" t="s">
        <v>138</v>
      </c>
    </row>
    <row r="178" s="14" customFormat="1">
      <c r="A178" s="14"/>
      <c r="B178" s="247"/>
      <c r="C178" s="248"/>
      <c r="D178" s="231" t="s">
        <v>149</v>
      </c>
      <c r="E178" s="249" t="s">
        <v>1</v>
      </c>
      <c r="F178" s="250" t="s">
        <v>152</v>
      </c>
      <c r="G178" s="248"/>
      <c r="H178" s="251">
        <v>87.599999999999994</v>
      </c>
      <c r="I178" s="252"/>
      <c r="J178" s="248"/>
      <c r="K178" s="248"/>
      <c r="L178" s="253"/>
      <c r="M178" s="254"/>
      <c r="N178" s="255"/>
      <c r="O178" s="255"/>
      <c r="P178" s="255"/>
      <c r="Q178" s="255"/>
      <c r="R178" s="255"/>
      <c r="S178" s="255"/>
      <c r="T178" s="25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149</v>
      </c>
      <c r="AU178" s="257" t="s">
        <v>89</v>
      </c>
      <c r="AV178" s="14" t="s">
        <v>145</v>
      </c>
      <c r="AW178" s="14" t="s">
        <v>37</v>
      </c>
      <c r="AX178" s="14" t="s">
        <v>87</v>
      </c>
      <c r="AY178" s="257" t="s">
        <v>138</v>
      </c>
    </row>
    <row r="179" s="2" customFormat="1" ht="44.25" customHeight="1">
      <c r="A179" s="38"/>
      <c r="B179" s="39"/>
      <c r="C179" s="218" t="s">
        <v>229</v>
      </c>
      <c r="D179" s="218" t="s">
        <v>140</v>
      </c>
      <c r="E179" s="219" t="s">
        <v>230</v>
      </c>
      <c r="F179" s="220" t="s">
        <v>231</v>
      </c>
      <c r="G179" s="221" t="s">
        <v>198</v>
      </c>
      <c r="H179" s="222">
        <v>225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44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145</v>
      </c>
      <c r="AT179" s="229" t="s">
        <v>140</v>
      </c>
      <c r="AU179" s="229" t="s">
        <v>89</v>
      </c>
      <c r="AY179" s="17" t="s">
        <v>138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87</v>
      </c>
      <c r="BK179" s="230">
        <f>ROUND(I179*H179,2)</f>
        <v>0</v>
      </c>
      <c r="BL179" s="17" t="s">
        <v>145</v>
      </c>
      <c r="BM179" s="229" t="s">
        <v>749</v>
      </c>
    </row>
    <row r="180" s="2" customFormat="1">
      <c r="A180" s="38"/>
      <c r="B180" s="39"/>
      <c r="C180" s="40"/>
      <c r="D180" s="231" t="s">
        <v>147</v>
      </c>
      <c r="E180" s="40"/>
      <c r="F180" s="232" t="s">
        <v>225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147</v>
      </c>
      <c r="AU180" s="17" t="s">
        <v>89</v>
      </c>
    </row>
    <row r="181" s="2" customFormat="1">
      <c r="A181" s="38"/>
      <c r="B181" s="39"/>
      <c r="C181" s="40"/>
      <c r="D181" s="231" t="s">
        <v>226</v>
      </c>
      <c r="E181" s="40"/>
      <c r="F181" s="258" t="s">
        <v>227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226</v>
      </c>
      <c r="AU181" s="17" t="s">
        <v>89</v>
      </c>
    </row>
    <row r="182" s="13" customFormat="1">
      <c r="A182" s="13"/>
      <c r="B182" s="236"/>
      <c r="C182" s="237"/>
      <c r="D182" s="231" t="s">
        <v>149</v>
      </c>
      <c r="E182" s="238" t="s">
        <v>1</v>
      </c>
      <c r="F182" s="239" t="s">
        <v>750</v>
      </c>
      <c r="G182" s="237"/>
      <c r="H182" s="240">
        <v>225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149</v>
      </c>
      <c r="AU182" s="246" t="s">
        <v>89</v>
      </c>
      <c r="AV182" s="13" t="s">
        <v>89</v>
      </c>
      <c r="AW182" s="13" t="s">
        <v>37</v>
      </c>
      <c r="AX182" s="13" t="s">
        <v>79</v>
      </c>
      <c r="AY182" s="246" t="s">
        <v>138</v>
      </c>
    </row>
    <row r="183" s="14" customFormat="1">
      <c r="A183" s="14"/>
      <c r="B183" s="247"/>
      <c r="C183" s="248"/>
      <c r="D183" s="231" t="s">
        <v>149</v>
      </c>
      <c r="E183" s="249" t="s">
        <v>1</v>
      </c>
      <c r="F183" s="250" t="s">
        <v>152</v>
      </c>
      <c r="G183" s="248"/>
      <c r="H183" s="251">
        <v>225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149</v>
      </c>
      <c r="AU183" s="257" t="s">
        <v>89</v>
      </c>
      <c r="AV183" s="14" t="s">
        <v>145</v>
      </c>
      <c r="AW183" s="14" t="s">
        <v>37</v>
      </c>
      <c r="AX183" s="14" t="s">
        <v>87</v>
      </c>
      <c r="AY183" s="257" t="s">
        <v>138</v>
      </c>
    </row>
    <row r="184" s="2" customFormat="1" ht="24.15" customHeight="1">
      <c r="A184" s="38"/>
      <c r="B184" s="39"/>
      <c r="C184" s="218" t="s">
        <v>8</v>
      </c>
      <c r="D184" s="218" t="s">
        <v>140</v>
      </c>
      <c r="E184" s="219" t="s">
        <v>751</v>
      </c>
      <c r="F184" s="220" t="s">
        <v>752</v>
      </c>
      <c r="G184" s="221" t="s">
        <v>198</v>
      </c>
      <c r="H184" s="222">
        <v>3.8999999999999999</v>
      </c>
      <c r="I184" s="223"/>
      <c r="J184" s="224">
        <f>ROUND(I184*H184,2)</f>
        <v>0</v>
      </c>
      <c r="K184" s="220" t="s">
        <v>144</v>
      </c>
      <c r="L184" s="44"/>
      <c r="M184" s="225" t="s">
        <v>1</v>
      </c>
      <c r="N184" s="226" t="s">
        <v>44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145</v>
      </c>
      <c r="AT184" s="229" t="s">
        <v>140</v>
      </c>
      <c r="AU184" s="229" t="s">
        <v>89</v>
      </c>
      <c r="AY184" s="17" t="s">
        <v>138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87</v>
      </c>
      <c r="BK184" s="230">
        <f>ROUND(I184*H184,2)</f>
        <v>0</v>
      </c>
      <c r="BL184" s="17" t="s">
        <v>145</v>
      </c>
      <c r="BM184" s="229" t="s">
        <v>753</v>
      </c>
    </row>
    <row r="185" s="2" customFormat="1">
      <c r="A185" s="38"/>
      <c r="B185" s="39"/>
      <c r="C185" s="40"/>
      <c r="D185" s="231" t="s">
        <v>147</v>
      </c>
      <c r="E185" s="40"/>
      <c r="F185" s="232" t="s">
        <v>754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147</v>
      </c>
      <c r="AU185" s="17" t="s">
        <v>89</v>
      </c>
    </row>
    <row r="186" s="13" customFormat="1">
      <c r="A186" s="13"/>
      <c r="B186" s="236"/>
      <c r="C186" s="237"/>
      <c r="D186" s="231" t="s">
        <v>149</v>
      </c>
      <c r="E186" s="238" t="s">
        <v>1</v>
      </c>
      <c r="F186" s="239" t="s">
        <v>755</v>
      </c>
      <c r="G186" s="237"/>
      <c r="H186" s="240">
        <v>3.8999999999999999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149</v>
      </c>
      <c r="AU186" s="246" t="s">
        <v>89</v>
      </c>
      <c r="AV186" s="13" t="s">
        <v>89</v>
      </c>
      <c r="AW186" s="13" t="s">
        <v>37</v>
      </c>
      <c r="AX186" s="13" t="s">
        <v>79</v>
      </c>
      <c r="AY186" s="246" t="s">
        <v>138</v>
      </c>
    </row>
    <row r="187" s="14" customFormat="1">
      <c r="A187" s="14"/>
      <c r="B187" s="247"/>
      <c r="C187" s="248"/>
      <c r="D187" s="231" t="s">
        <v>149</v>
      </c>
      <c r="E187" s="249" t="s">
        <v>1</v>
      </c>
      <c r="F187" s="250" t="s">
        <v>152</v>
      </c>
      <c r="G187" s="248"/>
      <c r="H187" s="251">
        <v>3.8999999999999999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7" t="s">
        <v>149</v>
      </c>
      <c r="AU187" s="257" t="s">
        <v>89</v>
      </c>
      <c r="AV187" s="14" t="s">
        <v>145</v>
      </c>
      <c r="AW187" s="14" t="s">
        <v>37</v>
      </c>
      <c r="AX187" s="14" t="s">
        <v>87</v>
      </c>
      <c r="AY187" s="257" t="s">
        <v>138</v>
      </c>
    </row>
    <row r="188" s="2" customFormat="1" ht="24.15" customHeight="1">
      <c r="A188" s="38"/>
      <c r="B188" s="39"/>
      <c r="C188" s="218" t="s">
        <v>239</v>
      </c>
      <c r="D188" s="218" t="s">
        <v>140</v>
      </c>
      <c r="E188" s="219" t="s">
        <v>756</v>
      </c>
      <c r="F188" s="220" t="s">
        <v>757</v>
      </c>
      <c r="G188" s="221" t="s">
        <v>143</v>
      </c>
      <c r="H188" s="222">
        <v>29</v>
      </c>
      <c r="I188" s="223"/>
      <c r="J188" s="224">
        <f>ROUND(I188*H188,2)</f>
        <v>0</v>
      </c>
      <c r="K188" s="220" t="s">
        <v>144</v>
      </c>
      <c r="L188" s="44"/>
      <c r="M188" s="225" t="s">
        <v>1</v>
      </c>
      <c r="N188" s="226" t="s">
        <v>44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145</v>
      </c>
      <c r="AT188" s="229" t="s">
        <v>140</v>
      </c>
      <c r="AU188" s="229" t="s">
        <v>89</v>
      </c>
      <c r="AY188" s="17" t="s">
        <v>138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87</v>
      </c>
      <c r="BK188" s="230">
        <f>ROUND(I188*H188,2)</f>
        <v>0</v>
      </c>
      <c r="BL188" s="17" t="s">
        <v>145</v>
      </c>
      <c r="BM188" s="229" t="s">
        <v>758</v>
      </c>
    </row>
    <row r="189" s="2" customFormat="1">
      <c r="A189" s="38"/>
      <c r="B189" s="39"/>
      <c r="C189" s="40"/>
      <c r="D189" s="231" t="s">
        <v>147</v>
      </c>
      <c r="E189" s="40"/>
      <c r="F189" s="232" t="s">
        <v>759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147</v>
      </c>
      <c r="AU189" s="17" t="s">
        <v>89</v>
      </c>
    </row>
    <row r="190" s="13" customFormat="1">
      <c r="A190" s="13"/>
      <c r="B190" s="236"/>
      <c r="C190" s="237"/>
      <c r="D190" s="231" t="s">
        <v>149</v>
      </c>
      <c r="E190" s="238" t="s">
        <v>1</v>
      </c>
      <c r="F190" s="239" t="s">
        <v>760</v>
      </c>
      <c r="G190" s="237"/>
      <c r="H190" s="240">
        <v>29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149</v>
      </c>
      <c r="AU190" s="246" t="s">
        <v>89</v>
      </c>
      <c r="AV190" s="13" t="s">
        <v>89</v>
      </c>
      <c r="AW190" s="13" t="s">
        <v>37</v>
      </c>
      <c r="AX190" s="13" t="s">
        <v>79</v>
      </c>
      <c r="AY190" s="246" t="s">
        <v>138</v>
      </c>
    </row>
    <row r="191" s="14" customFormat="1">
      <c r="A191" s="14"/>
      <c r="B191" s="247"/>
      <c r="C191" s="248"/>
      <c r="D191" s="231" t="s">
        <v>149</v>
      </c>
      <c r="E191" s="249" t="s">
        <v>1</v>
      </c>
      <c r="F191" s="250" t="s">
        <v>152</v>
      </c>
      <c r="G191" s="248"/>
      <c r="H191" s="251">
        <v>29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149</v>
      </c>
      <c r="AU191" s="257" t="s">
        <v>89</v>
      </c>
      <c r="AV191" s="14" t="s">
        <v>145</v>
      </c>
      <c r="AW191" s="14" t="s">
        <v>37</v>
      </c>
      <c r="AX191" s="14" t="s">
        <v>87</v>
      </c>
      <c r="AY191" s="257" t="s">
        <v>138</v>
      </c>
    </row>
    <row r="192" s="2" customFormat="1" ht="16.5" customHeight="1">
      <c r="A192" s="38"/>
      <c r="B192" s="39"/>
      <c r="C192" s="259" t="s">
        <v>245</v>
      </c>
      <c r="D192" s="259" t="s">
        <v>284</v>
      </c>
      <c r="E192" s="260" t="s">
        <v>761</v>
      </c>
      <c r="F192" s="261" t="s">
        <v>762</v>
      </c>
      <c r="G192" s="262" t="s">
        <v>763</v>
      </c>
      <c r="H192" s="263">
        <v>0.57999999999999996</v>
      </c>
      <c r="I192" s="264"/>
      <c r="J192" s="265">
        <f>ROUND(I192*H192,2)</f>
        <v>0</v>
      </c>
      <c r="K192" s="261" t="s">
        <v>144</v>
      </c>
      <c r="L192" s="266"/>
      <c r="M192" s="267" t="s">
        <v>1</v>
      </c>
      <c r="N192" s="268" t="s">
        <v>44</v>
      </c>
      <c r="O192" s="91"/>
      <c r="P192" s="227">
        <f>O192*H192</f>
        <v>0</v>
      </c>
      <c r="Q192" s="227">
        <v>0.001</v>
      </c>
      <c r="R192" s="227">
        <f>Q192*H192</f>
        <v>0.00058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189</v>
      </c>
      <c r="AT192" s="229" t="s">
        <v>284</v>
      </c>
      <c r="AU192" s="229" t="s">
        <v>89</v>
      </c>
      <c r="AY192" s="17" t="s">
        <v>138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87</v>
      </c>
      <c r="BK192" s="230">
        <f>ROUND(I192*H192,2)</f>
        <v>0</v>
      </c>
      <c r="BL192" s="17" t="s">
        <v>145</v>
      </c>
      <c r="BM192" s="229" t="s">
        <v>764</v>
      </c>
    </row>
    <row r="193" s="2" customFormat="1">
      <c r="A193" s="38"/>
      <c r="B193" s="39"/>
      <c r="C193" s="40"/>
      <c r="D193" s="231" t="s">
        <v>147</v>
      </c>
      <c r="E193" s="40"/>
      <c r="F193" s="232" t="s">
        <v>762</v>
      </c>
      <c r="G193" s="40"/>
      <c r="H193" s="40"/>
      <c r="I193" s="233"/>
      <c r="J193" s="40"/>
      <c r="K193" s="40"/>
      <c r="L193" s="44"/>
      <c r="M193" s="234"/>
      <c r="N193" s="23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147</v>
      </c>
      <c r="AU193" s="17" t="s">
        <v>89</v>
      </c>
    </row>
    <row r="194" s="13" customFormat="1">
      <c r="A194" s="13"/>
      <c r="B194" s="236"/>
      <c r="C194" s="237"/>
      <c r="D194" s="231" t="s">
        <v>149</v>
      </c>
      <c r="E194" s="237"/>
      <c r="F194" s="239" t="s">
        <v>765</v>
      </c>
      <c r="G194" s="237"/>
      <c r="H194" s="240">
        <v>0.57999999999999996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149</v>
      </c>
      <c r="AU194" s="246" t="s">
        <v>89</v>
      </c>
      <c r="AV194" s="13" t="s">
        <v>89</v>
      </c>
      <c r="AW194" s="13" t="s">
        <v>4</v>
      </c>
      <c r="AX194" s="13" t="s">
        <v>87</v>
      </c>
      <c r="AY194" s="246" t="s">
        <v>138</v>
      </c>
    </row>
    <row r="195" s="2" customFormat="1" ht="24.15" customHeight="1">
      <c r="A195" s="38"/>
      <c r="B195" s="39"/>
      <c r="C195" s="218" t="s">
        <v>251</v>
      </c>
      <c r="D195" s="218" t="s">
        <v>140</v>
      </c>
      <c r="E195" s="219" t="s">
        <v>766</v>
      </c>
      <c r="F195" s="220" t="s">
        <v>767</v>
      </c>
      <c r="G195" s="221" t="s">
        <v>143</v>
      </c>
      <c r="H195" s="222">
        <v>43</v>
      </c>
      <c r="I195" s="223"/>
      <c r="J195" s="224">
        <f>ROUND(I195*H195,2)</f>
        <v>0</v>
      </c>
      <c r="K195" s="220" t="s">
        <v>144</v>
      </c>
      <c r="L195" s="44"/>
      <c r="M195" s="225" t="s">
        <v>1</v>
      </c>
      <c r="N195" s="226" t="s">
        <v>44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145</v>
      </c>
      <c r="AT195" s="229" t="s">
        <v>140</v>
      </c>
      <c r="AU195" s="229" t="s">
        <v>89</v>
      </c>
      <c r="AY195" s="17" t="s">
        <v>138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87</v>
      </c>
      <c r="BK195" s="230">
        <f>ROUND(I195*H195,2)</f>
        <v>0</v>
      </c>
      <c r="BL195" s="17" t="s">
        <v>145</v>
      </c>
      <c r="BM195" s="229" t="s">
        <v>768</v>
      </c>
    </row>
    <row r="196" s="2" customFormat="1">
      <c r="A196" s="38"/>
      <c r="B196" s="39"/>
      <c r="C196" s="40"/>
      <c r="D196" s="231" t="s">
        <v>147</v>
      </c>
      <c r="E196" s="40"/>
      <c r="F196" s="232" t="s">
        <v>769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147</v>
      </c>
      <c r="AU196" s="17" t="s">
        <v>89</v>
      </c>
    </row>
    <row r="197" s="13" customFormat="1">
      <c r="A197" s="13"/>
      <c r="B197" s="236"/>
      <c r="C197" s="237"/>
      <c r="D197" s="231" t="s">
        <v>149</v>
      </c>
      <c r="E197" s="238" t="s">
        <v>1</v>
      </c>
      <c r="F197" s="239" t="s">
        <v>770</v>
      </c>
      <c r="G197" s="237"/>
      <c r="H197" s="240">
        <v>43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149</v>
      </c>
      <c r="AU197" s="246" t="s">
        <v>89</v>
      </c>
      <c r="AV197" s="13" t="s">
        <v>89</v>
      </c>
      <c r="AW197" s="13" t="s">
        <v>37</v>
      </c>
      <c r="AX197" s="13" t="s">
        <v>79</v>
      </c>
      <c r="AY197" s="246" t="s">
        <v>138</v>
      </c>
    </row>
    <row r="198" s="14" customFormat="1">
      <c r="A198" s="14"/>
      <c r="B198" s="247"/>
      <c r="C198" s="248"/>
      <c r="D198" s="231" t="s">
        <v>149</v>
      </c>
      <c r="E198" s="249" t="s">
        <v>1</v>
      </c>
      <c r="F198" s="250" t="s">
        <v>152</v>
      </c>
      <c r="G198" s="248"/>
      <c r="H198" s="251">
        <v>43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149</v>
      </c>
      <c r="AU198" s="257" t="s">
        <v>89</v>
      </c>
      <c r="AV198" s="14" t="s">
        <v>145</v>
      </c>
      <c r="AW198" s="14" t="s">
        <v>37</v>
      </c>
      <c r="AX198" s="14" t="s">
        <v>87</v>
      </c>
      <c r="AY198" s="257" t="s">
        <v>138</v>
      </c>
    </row>
    <row r="199" s="12" customFormat="1" ht="22.8" customHeight="1">
      <c r="A199" s="12"/>
      <c r="B199" s="202"/>
      <c r="C199" s="203"/>
      <c r="D199" s="204" t="s">
        <v>78</v>
      </c>
      <c r="E199" s="216" t="s">
        <v>170</v>
      </c>
      <c r="F199" s="216" t="s">
        <v>264</v>
      </c>
      <c r="G199" s="203"/>
      <c r="H199" s="203"/>
      <c r="I199" s="206"/>
      <c r="J199" s="217">
        <f>BK199</f>
        <v>0</v>
      </c>
      <c r="K199" s="203"/>
      <c r="L199" s="208"/>
      <c r="M199" s="209"/>
      <c r="N199" s="210"/>
      <c r="O199" s="210"/>
      <c r="P199" s="211">
        <f>SUM(P200:P248)</f>
        <v>0</v>
      </c>
      <c r="Q199" s="210"/>
      <c r="R199" s="211">
        <f>SUM(R200:R248)</f>
        <v>6.7467659999999992</v>
      </c>
      <c r="S199" s="210"/>
      <c r="T199" s="212">
        <f>SUM(T200:T248)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3" t="s">
        <v>87</v>
      </c>
      <c r="AT199" s="214" t="s">
        <v>78</v>
      </c>
      <c r="AU199" s="214" t="s">
        <v>87</v>
      </c>
      <c r="AY199" s="213" t="s">
        <v>138</v>
      </c>
      <c r="BK199" s="215">
        <f>SUM(BK200:BK248)</f>
        <v>0</v>
      </c>
    </row>
    <row r="200" s="2" customFormat="1" ht="24.15" customHeight="1">
      <c r="A200" s="38"/>
      <c r="B200" s="39"/>
      <c r="C200" s="218" t="s">
        <v>257</v>
      </c>
      <c r="D200" s="218" t="s">
        <v>140</v>
      </c>
      <c r="E200" s="219" t="s">
        <v>771</v>
      </c>
      <c r="F200" s="220" t="s">
        <v>772</v>
      </c>
      <c r="G200" s="221" t="s">
        <v>143</v>
      </c>
      <c r="H200" s="222">
        <v>49.799999999999997</v>
      </c>
      <c r="I200" s="223"/>
      <c r="J200" s="224">
        <f>ROUND(I200*H200,2)</f>
        <v>0</v>
      </c>
      <c r="K200" s="220" t="s">
        <v>144</v>
      </c>
      <c r="L200" s="44"/>
      <c r="M200" s="225" t="s">
        <v>1</v>
      </c>
      <c r="N200" s="226" t="s">
        <v>44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145</v>
      </c>
      <c r="AT200" s="229" t="s">
        <v>140</v>
      </c>
      <c r="AU200" s="229" t="s">
        <v>89</v>
      </c>
      <c r="AY200" s="17" t="s">
        <v>138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87</v>
      </c>
      <c r="BK200" s="230">
        <f>ROUND(I200*H200,2)</f>
        <v>0</v>
      </c>
      <c r="BL200" s="17" t="s">
        <v>145</v>
      </c>
      <c r="BM200" s="229" t="s">
        <v>773</v>
      </c>
    </row>
    <row r="201" s="2" customFormat="1">
      <c r="A201" s="38"/>
      <c r="B201" s="39"/>
      <c r="C201" s="40"/>
      <c r="D201" s="231" t="s">
        <v>147</v>
      </c>
      <c r="E201" s="40"/>
      <c r="F201" s="232" t="s">
        <v>774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147</v>
      </c>
      <c r="AU201" s="17" t="s">
        <v>89</v>
      </c>
    </row>
    <row r="202" s="13" customFormat="1">
      <c r="A202" s="13"/>
      <c r="B202" s="236"/>
      <c r="C202" s="237"/>
      <c r="D202" s="231" t="s">
        <v>149</v>
      </c>
      <c r="E202" s="238" t="s">
        <v>1</v>
      </c>
      <c r="F202" s="239" t="s">
        <v>775</v>
      </c>
      <c r="G202" s="237"/>
      <c r="H202" s="240">
        <v>33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149</v>
      </c>
      <c r="AU202" s="246" t="s">
        <v>89</v>
      </c>
      <c r="AV202" s="13" t="s">
        <v>89</v>
      </c>
      <c r="AW202" s="13" t="s">
        <v>37</v>
      </c>
      <c r="AX202" s="13" t="s">
        <v>79</v>
      </c>
      <c r="AY202" s="246" t="s">
        <v>138</v>
      </c>
    </row>
    <row r="203" s="13" customFormat="1">
      <c r="A203" s="13"/>
      <c r="B203" s="236"/>
      <c r="C203" s="237"/>
      <c r="D203" s="231" t="s">
        <v>149</v>
      </c>
      <c r="E203" s="238" t="s">
        <v>1</v>
      </c>
      <c r="F203" s="239" t="s">
        <v>776</v>
      </c>
      <c r="G203" s="237"/>
      <c r="H203" s="240">
        <v>16.800000000000001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149</v>
      </c>
      <c r="AU203" s="246" t="s">
        <v>89</v>
      </c>
      <c r="AV203" s="13" t="s">
        <v>89</v>
      </c>
      <c r="AW203" s="13" t="s">
        <v>37</v>
      </c>
      <c r="AX203" s="13" t="s">
        <v>79</v>
      </c>
      <c r="AY203" s="246" t="s">
        <v>138</v>
      </c>
    </row>
    <row r="204" s="14" customFormat="1">
      <c r="A204" s="14"/>
      <c r="B204" s="247"/>
      <c r="C204" s="248"/>
      <c r="D204" s="231" t="s">
        <v>149</v>
      </c>
      <c r="E204" s="249" t="s">
        <v>1</v>
      </c>
      <c r="F204" s="250" t="s">
        <v>152</v>
      </c>
      <c r="G204" s="248"/>
      <c r="H204" s="251">
        <v>49.799999999999997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7" t="s">
        <v>149</v>
      </c>
      <c r="AU204" s="257" t="s">
        <v>89</v>
      </c>
      <c r="AV204" s="14" t="s">
        <v>145</v>
      </c>
      <c r="AW204" s="14" t="s">
        <v>37</v>
      </c>
      <c r="AX204" s="14" t="s">
        <v>87</v>
      </c>
      <c r="AY204" s="257" t="s">
        <v>138</v>
      </c>
    </row>
    <row r="205" s="2" customFormat="1" ht="24.15" customHeight="1">
      <c r="A205" s="38"/>
      <c r="B205" s="39"/>
      <c r="C205" s="218" t="s">
        <v>265</v>
      </c>
      <c r="D205" s="218" t="s">
        <v>140</v>
      </c>
      <c r="E205" s="219" t="s">
        <v>266</v>
      </c>
      <c r="F205" s="220" t="s">
        <v>777</v>
      </c>
      <c r="G205" s="221" t="s">
        <v>143</v>
      </c>
      <c r="H205" s="222">
        <v>75</v>
      </c>
      <c r="I205" s="223"/>
      <c r="J205" s="224">
        <f>ROUND(I205*H205,2)</f>
        <v>0</v>
      </c>
      <c r="K205" s="220" t="s">
        <v>1</v>
      </c>
      <c r="L205" s="44"/>
      <c r="M205" s="225" t="s">
        <v>1</v>
      </c>
      <c r="N205" s="226" t="s">
        <v>44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145</v>
      </c>
      <c r="AT205" s="229" t="s">
        <v>140</v>
      </c>
      <c r="AU205" s="229" t="s">
        <v>89</v>
      </c>
      <c r="AY205" s="17" t="s">
        <v>138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87</v>
      </c>
      <c r="BK205" s="230">
        <f>ROUND(I205*H205,2)</f>
        <v>0</v>
      </c>
      <c r="BL205" s="17" t="s">
        <v>145</v>
      </c>
      <c r="BM205" s="229" t="s">
        <v>778</v>
      </c>
    </row>
    <row r="206" s="2" customFormat="1">
      <c r="A206" s="38"/>
      <c r="B206" s="39"/>
      <c r="C206" s="40"/>
      <c r="D206" s="231" t="s">
        <v>147</v>
      </c>
      <c r="E206" s="40"/>
      <c r="F206" s="232" t="s">
        <v>779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147</v>
      </c>
      <c r="AU206" s="17" t="s">
        <v>89</v>
      </c>
    </row>
    <row r="207" s="13" customFormat="1">
      <c r="A207" s="13"/>
      <c r="B207" s="236"/>
      <c r="C207" s="237"/>
      <c r="D207" s="231" t="s">
        <v>149</v>
      </c>
      <c r="E207" s="238" t="s">
        <v>1</v>
      </c>
      <c r="F207" s="239" t="s">
        <v>780</v>
      </c>
      <c r="G207" s="237"/>
      <c r="H207" s="240">
        <v>75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149</v>
      </c>
      <c r="AU207" s="246" t="s">
        <v>89</v>
      </c>
      <c r="AV207" s="13" t="s">
        <v>89</v>
      </c>
      <c r="AW207" s="13" t="s">
        <v>37</v>
      </c>
      <c r="AX207" s="13" t="s">
        <v>79</v>
      </c>
      <c r="AY207" s="246" t="s">
        <v>138</v>
      </c>
    </row>
    <row r="208" s="14" customFormat="1">
      <c r="A208" s="14"/>
      <c r="B208" s="247"/>
      <c r="C208" s="248"/>
      <c r="D208" s="231" t="s">
        <v>149</v>
      </c>
      <c r="E208" s="249" t="s">
        <v>1</v>
      </c>
      <c r="F208" s="250" t="s">
        <v>152</v>
      </c>
      <c r="G208" s="248"/>
      <c r="H208" s="251">
        <v>75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149</v>
      </c>
      <c r="AU208" s="257" t="s">
        <v>89</v>
      </c>
      <c r="AV208" s="14" t="s">
        <v>145</v>
      </c>
      <c r="AW208" s="14" t="s">
        <v>37</v>
      </c>
      <c r="AX208" s="14" t="s">
        <v>87</v>
      </c>
      <c r="AY208" s="257" t="s">
        <v>138</v>
      </c>
    </row>
    <row r="209" s="2" customFormat="1" ht="24.15" customHeight="1">
      <c r="A209" s="38"/>
      <c r="B209" s="39"/>
      <c r="C209" s="218" t="s">
        <v>7</v>
      </c>
      <c r="D209" s="218" t="s">
        <v>140</v>
      </c>
      <c r="E209" s="219" t="s">
        <v>781</v>
      </c>
      <c r="F209" s="220" t="s">
        <v>782</v>
      </c>
      <c r="G209" s="221" t="s">
        <v>143</v>
      </c>
      <c r="H209" s="222">
        <v>42</v>
      </c>
      <c r="I209" s="223"/>
      <c r="J209" s="224">
        <f>ROUND(I209*H209,2)</f>
        <v>0</v>
      </c>
      <c r="K209" s="220" t="s">
        <v>144</v>
      </c>
      <c r="L209" s="44"/>
      <c r="M209" s="225" t="s">
        <v>1</v>
      </c>
      <c r="N209" s="226" t="s">
        <v>44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145</v>
      </c>
      <c r="AT209" s="229" t="s">
        <v>140</v>
      </c>
      <c r="AU209" s="229" t="s">
        <v>89</v>
      </c>
      <c r="AY209" s="17" t="s">
        <v>138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87</v>
      </c>
      <c r="BK209" s="230">
        <f>ROUND(I209*H209,2)</f>
        <v>0</v>
      </c>
      <c r="BL209" s="17" t="s">
        <v>145</v>
      </c>
      <c r="BM209" s="229" t="s">
        <v>783</v>
      </c>
    </row>
    <row r="210" s="2" customFormat="1">
      <c r="A210" s="38"/>
      <c r="B210" s="39"/>
      <c r="C210" s="40"/>
      <c r="D210" s="231" t="s">
        <v>147</v>
      </c>
      <c r="E210" s="40"/>
      <c r="F210" s="232" t="s">
        <v>779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147</v>
      </c>
      <c r="AU210" s="17" t="s">
        <v>89</v>
      </c>
    </row>
    <row r="211" s="13" customFormat="1">
      <c r="A211" s="13"/>
      <c r="B211" s="236"/>
      <c r="C211" s="237"/>
      <c r="D211" s="231" t="s">
        <v>149</v>
      </c>
      <c r="E211" s="238" t="s">
        <v>1</v>
      </c>
      <c r="F211" s="239" t="s">
        <v>784</v>
      </c>
      <c r="G211" s="237"/>
      <c r="H211" s="240">
        <v>42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149</v>
      </c>
      <c r="AU211" s="246" t="s">
        <v>89</v>
      </c>
      <c r="AV211" s="13" t="s">
        <v>89</v>
      </c>
      <c r="AW211" s="13" t="s">
        <v>37</v>
      </c>
      <c r="AX211" s="13" t="s">
        <v>79</v>
      </c>
      <c r="AY211" s="246" t="s">
        <v>138</v>
      </c>
    </row>
    <row r="212" s="14" customFormat="1">
      <c r="A212" s="14"/>
      <c r="B212" s="247"/>
      <c r="C212" s="248"/>
      <c r="D212" s="231" t="s">
        <v>149</v>
      </c>
      <c r="E212" s="249" t="s">
        <v>1</v>
      </c>
      <c r="F212" s="250" t="s">
        <v>152</v>
      </c>
      <c r="G212" s="248"/>
      <c r="H212" s="251">
        <v>42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149</v>
      </c>
      <c r="AU212" s="257" t="s">
        <v>89</v>
      </c>
      <c r="AV212" s="14" t="s">
        <v>145</v>
      </c>
      <c r="AW212" s="14" t="s">
        <v>37</v>
      </c>
      <c r="AX212" s="14" t="s">
        <v>87</v>
      </c>
      <c r="AY212" s="257" t="s">
        <v>138</v>
      </c>
    </row>
    <row r="213" s="2" customFormat="1" ht="24.15" customHeight="1">
      <c r="A213" s="38"/>
      <c r="B213" s="39"/>
      <c r="C213" s="218" t="s">
        <v>276</v>
      </c>
      <c r="D213" s="218" t="s">
        <v>140</v>
      </c>
      <c r="E213" s="219" t="s">
        <v>785</v>
      </c>
      <c r="F213" s="220" t="s">
        <v>786</v>
      </c>
      <c r="G213" s="221" t="s">
        <v>143</v>
      </c>
      <c r="H213" s="222">
        <v>42</v>
      </c>
      <c r="I213" s="223"/>
      <c r="J213" s="224">
        <f>ROUND(I213*H213,2)</f>
        <v>0</v>
      </c>
      <c r="K213" s="220" t="s">
        <v>144</v>
      </c>
      <c r="L213" s="44"/>
      <c r="M213" s="225" t="s">
        <v>1</v>
      </c>
      <c r="N213" s="226" t="s">
        <v>44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145</v>
      </c>
      <c r="AT213" s="229" t="s">
        <v>140</v>
      </c>
      <c r="AU213" s="229" t="s">
        <v>89</v>
      </c>
      <c r="AY213" s="17" t="s">
        <v>138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87</v>
      </c>
      <c r="BK213" s="230">
        <f>ROUND(I213*H213,2)</f>
        <v>0</v>
      </c>
      <c r="BL213" s="17" t="s">
        <v>145</v>
      </c>
      <c r="BM213" s="229" t="s">
        <v>787</v>
      </c>
    </row>
    <row r="214" s="2" customFormat="1">
      <c r="A214" s="38"/>
      <c r="B214" s="39"/>
      <c r="C214" s="40"/>
      <c r="D214" s="231" t="s">
        <v>147</v>
      </c>
      <c r="E214" s="40"/>
      <c r="F214" s="232" t="s">
        <v>788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147</v>
      </c>
      <c r="AU214" s="17" t="s">
        <v>89</v>
      </c>
    </row>
    <row r="215" s="13" customFormat="1">
      <c r="A215" s="13"/>
      <c r="B215" s="236"/>
      <c r="C215" s="237"/>
      <c r="D215" s="231" t="s">
        <v>149</v>
      </c>
      <c r="E215" s="238" t="s">
        <v>1</v>
      </c>
      <c r="F215" s="239" t="s">
        <v>784</v>
      </c>
      <c r="G215" s="237"/>
      <c r="H215" s="240">
        <v>42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149</v>
      </c>
      <c r="AU215" s="246" t="s">
        <v>89</v>
      </c>
      <c r="AV215" s="13" t="s">
        <v>89</v>
      </c>
      <c r="AW215" s="13" t="s">
        <v>37</v>
      </c>
      <c r="AX215" s="13" t="s">
        <v>79</v>
      </c>
      <c r="AY215" s="246" t="s">
        <v>138</v>
      </c>
    </row>
    <row r="216" s="14" customFormat="1">
      <c r="A216" s="14"/>
      <c r="B216" s="247"/>
      <c r="C216" s="248"/>
      <c r="D216" s="231" t="s">
        <v>149</v>
      </c>
      <c r="E216" s="249" t="s">
        <v>1</v>
      </c>
      <c r="F216" s="250" t="s">
        <v>152</v>
      </c>
      <c r="G216" s="248"/>
      <c r="H216" s="251">
        <v>42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149</v>
      </c>
      <c r="AU216" s="257" t="s">
        <v>89</v>
      </c>
      <c r="AV216" s="14" t="s">
        <v>145</v>
      </c>
      <c r="AW216" s="14" t="s">
        <v>37</v>
      </c>
      <c r="AX216" s="14" t="s">
        <v>87</v>
      </c>
      <c r="AY216" s="257" t="s">
        <v>138</v>
      </c>
    </row>
    <row r="217" s="2" customFormat="1" ht="24.15" customHeight="1">
      <c r="A217" s="38"/>
      <c r="B217" s="39"/>
      <c r="C217" s="218" t="s">
        <v>283</v>
      </c>
      <c r="D217" s="218" t="s">
        <v>140</v>
      </c>
      <c r="E217" s="219" t="s">
        <v>789</v>
      </c>
      <c r="F217" s="220" t="s">
        <v>790</v>
      </c>
      <c r="G217" s="221" t="s">
        <v>143</v>
      </c>
      <c r="H217" s="222">
        <v>45.399999999999999</v>
      </c>
      <c r="I217" s="223"/>
      <c r="J217" s="224">
        <f>ROUND(I217*H217,2)</f>
        <v>0</v>
      </c>
      <c r="K217" s="220" t="s">
        <v>144</v>
      </c>
      <c r="L217" s="44"/>
      <c r="M217" s="225" t="s">
        <v>1</v>
      </c>
      <c r="N217" s="226" t="s">
        <v>44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145</v>
      </c>
      <c r="AT217" s="229" t="s">
        <v>140</v>
      </c>
      <c r="AU217" s="229" t="s">
        <v>89</v>
      </c>
      <c r="AY217" s="17" t="s">
        <v>138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87</v>
      </c>
      <c r="BK217" s="230">
        <f>ROUND(I217*H217,2)</f>
        <v>0</v>
      </c>
      <c r="BL217" s="17" t="s">
        <v>145</v>
      </c>
      <c r="BM217" s="229" t="s">
        <v>791</v>
      </c>
    </row>
    <row r="218" s="2" customFormat="1">
      <c r="A218" s="38"/>
      <c r="B218" s="39"/>
      <c r="C218" s="40"/>
      <c r="D218" s="231" t="s">
        <v>147</v>
      </c>
      <c r="E218" s="40"/>
      <c r="F218" s="232" t="s">
        <v>792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147</v>
      </c>
      <c r="AU218" s="17" t="s">
        <v>89</v>
      </c>
    </row>
    <row r="219" s="13" customFormat="1">
      <c r="A219" s="13"/>
      <c r="B219" s="236"/>
      <c r="C219" s="237"/>
      <c r="D219" s="231" t="s">
        <v>149</v>
      </c>
      <c r="E219" s="238" t="s">
        <v>1</v>
      </c>
      <c r="F219" s="239" t="s">
        <v>793</v>
      </c>
      <c r="G219" s="237"/>
      <c r="H219" s="240">
        <v>45.399999999999999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149</v>
      </c>
      <c r="AU219" s="246" t="s">
        <v>89</v>
      </c>
      <c r="AV219" s="13" t="s">
        <v>89</v>
      </c>
      <c r="AW219" s="13" t="s">
        <v>37</v>
      </c>
      <c r="AX219" s="13" t="s">
        <v>79</v>
      </c>
      <c r="AY219" s="246" t="s">
        <v>138</v>
      </c>
    </row>
    <row r="220" s="14" customFormat="1">
      <c r="A220" s="14"/>
      <c r="B220" s="247"/>
      <c r="C220" s="248"/>
      <c r="D220" s="231" t="s">
        <v>149</v>
      </c>
      <c r="E220" s="249" t="s">
        <v>1</v>
      </c>
      <c r="F220" s="250" t="s">
        <v>152</v>
      </c>
      <c r="G220" s="248"/>
      <c r="H220" s="251">
        <v>45.399999999999999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149</v>
      </c>
      <c r="AU220" s="257" t="s">
        <v>89</v>
      </c>
      <c r="AV220" s="14" t="s">
        <v>145</v>
      </c>
      <c r="AW220" s="14" t="s">
        <v>37</v>
      </c>
      <c r="AX220" s="14" t="s">
        <v>87</v>
      </c>
      <c r="AY220" s="257" t="s">
        <v>138</v>
      </c>
    </row>
    <row r="221" s="2" customFormat="1" ht="33" customHeight="1">
      <c r="A221" s="38"/>
      <c r="B221" s="39"/>
      <c r="C221" s="218" t="s">
        <v>290</v>
      </c>
      <c r="D221" s="218" t="s">
        <v>140</v>
      </c>
      <c r="E221" s="219" t="s">
        <v>794</v>
      </c>
      <c r="F221" s="220" t="s">
        <v>795</v>
      </c>
      <c r="G221" s="221" t="s">
        <v>143</v>
      </c>
      <c r="H221" s="222">
        <v>45.399999999999999</v>
      </c>
      <c r="I221" s="223"/>
      <c r="J221" s="224">
        <f>ROUND(I221*H221,2)</f>
        <v>0</v>
      </c>
      <c r="K221" s="220" t="s">
        <v>144</v>
      </c>
      <c r="L221" s="44"/>
      <c r="M221" s="225" t="s">
        <v>1</v>
      </c>
      <c r="N221" s="226" t="s">
        <v>44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145</v>
      </c>
      <c r="AT221" s="229" t="s">
        <v>140</v>
      </c>
      <c r="AU221" s="229" t="s">
        <v>89</v>
      </c>
      <c r="AY221" s="17" t="s">
        <v>138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87</v>
      </c>
      <c r="BK221" s="230">
        <f>ROUND(I221*H221,2)</f>
        <v>0</v>
      </c>
      <c r="BL221" s="17" t="s">
        <v>145</v>
      </c>
      <c r="BM221" s="229" t="s">
        <v>796</v>
      </c>
    </row>
    <row r="222" s="2" customFormat="1">
      <c r="A222" s="38"/>
      <c r="B222" s="39"/>
      <c r="C222" s="40"/>
      <c r="D222" s="231" t="s">
        <v>147</v>
      </c>
      <c r="E222" s="40"/>
      <c r="F222" s="232" t="s">
        <v>797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147</v>
      </c>
      <c r="AU222" s="17" t="s">
        <v>89</v>
      </c>
    </row>
    <row r="223" s="13" customFormat="1">
      <c r="A223" s="13"/>
      <c r="B223" s="236"/>
      <c r="C223" s="237"/>
      <c r="D223" s="231" t="s">
        <v>149</v>
      </c>
      <c r="E223" s="238" t="s">
        <v>1</v>
      </c>
      <c r="F223" s="239" t="s">
        <v>793</v>
      </c>
      <c r="G223" s="237"/>
      <c r="H223" s="240">
        <v>45.399999999999999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149</v>
      </c>
      <c r="AU223" s="246" t="s">
        <v>89</v>
      </c>
      <c r="AV223" s="13" t="s">
        <v>89</v>
      </c>
      <c r="AW223" s="13" t="s">
        <v>37</v>
      </c>
      <c r="AX223" s="13" t="s">
        <v>79</v>
      </c>
      <c r="AY223" s="246" t="s">
        <v>138</v>
      </c>
    </row>
    <row r="224" s="14" customFormat="1">
      <c r="A224" s="14"/>
      <c r="B224" s="247"/>
      <c r="C224" s="248"/>
      <c r="D224" s="231" t="s">
        <v>149</v>
      </c>
      <c r="E224" s="249" t="s">
        <v>1</v>
      </c>
      <c r="F224" s="250" t="s">
        <v>152</v>
      </c>
      <c r="G224" s="248"/>
      <c r="H224" s="251">
        <v>45.399999999999999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149</v>
      </c>
      <c r="AU224" s="257" t="s">
        <v>89</v>
      </c>
      <c r="AV224" s="14" t="s">
        <v>145</v>
      </c>
      <c r="AW224" s="14" t="s">
        <v>37</v>
      </c>
      <c r="AX224" s="14" t="s">
        <v>87</v>
      </c>
      <c r="AY224" s="257" t="s">
        <v>138</v>
      </c>
    </row>
    <row r="225" s="2" customFormat="1" ht="21.75" customHeight="1">
      <c r="A225" s="38"/>
      <c r="B225" s="39"/>
      <c r="C225" s="218" t="s">
        <v>295</v>
      </c>
      <c r="D225" s="218" t="s">
        <v>140</v>
      </c>
      <c r="E225" s="219" t="s">
        <v>798</v>
      </c>
      <c r="F225" s="220" t="s">
        <v>799</v>
      </c>
      <c r="G225" s="221" t="s">
        <v>143</v>
      </c>
      <c r="H225" s="222">
        <v>192.59999999999999</v>
      </c>
      <c r="I225" s="223"/>
      <c r="J225" s="224">
        <f>ROUND(I225*H225,2)</f>
        <v>0</v>
      </c>
      <c r="K225" s="220" t="s">
        <v>144</v>
      </c>
      <c r="L225" s="44"/>
      <c r="M225" s="225" t="s">
        <v>1</v>
      </c>
      <c r="N225" s="226" t="s">
        <v>44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145</v>
      </c>
      <c r="AT225" s="229" t="s">
        <v>140</v>
      </c>
      <c r="AU225" s="229" t="s">
        <v>89</v>
      </c>
      <c r="AY225" s="17" t="s">
        <v>138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87</v>
      </c>
      <c r="BK225" s="230">
        <f>ROUND(I225*H225,2)</f>
        <v>0</v>
      </c>
      <c r="BL225" s="17" t="s">
        <v>145</v>
      </c>
      <c r="BM225" s="229" t="s">
        <v>800</v>
      </c>
    </row>
    <row r="226" s="2" customFormat="1">
      <c r="A226" s="38"/>
      <c r="B226" s="39"/>
      <c r="C226" s="40"/>
      <c r="D226" s="231" t="s">
        <v>147</v>
      </c>
      <c r="E226" s="40"/>
      <c r="F226" s="232" t="s">
        <v>801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147</v>
      </c>
      <c r="AU226" s="17" t="s">
        <v>89</v>
      </c>
    </row>
    <row r="227" s="13" customFormat="1">
      <c r="A227" s="13"/>
      <c r="B227" s="236"/>
      <c r="C227" s="237"/>
      <c r="D227" s="231" t="s">
        <v>149</v>
      </c>
      <c r="E227" s="238" t="s">
        <v>1</v>
      </c>
      <c r="F227" s="239" t="s">
        <v>802</v>
      </c>
      <c r="G227" s="237"/>
      <c r="H227" s="240">
        <v>94.400000000000006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149</v>
      </c>
      <c r="AU227" s="246" t="s">
        <v>89</v>
      </c>
      <c r="AV227" s="13" t="s">
        <v>89</v>
      </c>
      <c r="AW227" s="13" t="s">
        <v>37</v>
      </c>
      <c r="AX227" s="13" t="s">
        <v>79</v>
      </c>
      <c r="AY227" s="246" t="s">
        <v>138</v>
      </c>
    </row>
    <row r="228" s="13" customFormat="1">
      <c r="A228" s="13"/>
      <c r="B228" s="236"/>
      <c r="C228" s="237"/>
      <c r="D228" s="231" t="s">
        <v>149</v>
      </c>
      <c r="E228" s="238" t="s">
        <v>1</v>
      </c>
      <c r="F228" s="239" t="s">
        <v>803</v>
      </c>
      <c r="G228" s="237"/>
      <c r="H228" s="240">
        <v>98.200000000000003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6" t="s">
        <v>149</v>
      </c>
      <c r="AU228" s="246" t="s">
        <v>89</v>
      </c>
      <c r="AV228" s="13" t="s">
        <v>89</v>
      </c>
      <c r="AW228" s="13" t="s">
        <v>37</v>
      </c>
      <c r="AX228" s="13" t="s">
        <v>79</v>
      </c>
      <c r="AY228" s="246" t="s">
        <v>138</v>
      </c>
    </row>
    <row r="229" s="14" customFormat="1">
      <c r="A229" s="14"/>
      <c r="B229" s="247"/>
      <c r="C229" s="248"/>
      <c r="D229" s="231" t="s">
        <v>149</v>
      </c>
      <c r="E229" s="249" t="s">
        <v>1</v>
      </c>
      <c r="F229" s="250" t="s">
        <v>152</v>
      </c>
      <c r="G229" s="248"/>
      <c r="H229" s="251">
        <v>192.60000000000002</v>
      </c>
      <c r="I229" s="252"/>
      <c r="J229" s="248"/>
      <c r="K229" s="248"/>
      <c r="L229" s="253"/>
      <c r="M229" s="254"/>
      <c r="N229" s="255"/>
      <c r="O229" s="255"/>
      <c r="P229" s="255"/>
      <c r="Q229" s="255"/>
      <c r="R229" s="255"/>
      <c r="S229" s="255"/>
      <c r="T229" s="25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7" t="s">
        <v>149</v>
      </c>
      <c r="AU229" s="257" t="s">
        <v>89</v>
      </c>
      <c r="AV229" s="14" t="s">
        <v>145</v>
      </c>
      <c r="AW229" s="14" t="s">
        <v>37</v>
      </c>
      <c r="AX229" s="14" t="s">
        <v>87</v>
      </c>
      <c r="AY229" s="257" t="s">
        <v>138</v>
      </c>
    </row>
    <row r="230" s="2" customFormat="1" ht="24.15" customHeight="1">
      <c r="A230" s="38"/>
      <c r="B230" s="39"/>
      <c r="C230" s="218" t="s">
        <v>300</v>
      </c>
      <c r="D230" s="218" t="s">
        <v>140</v>
      </c>
      <c r="E230" s="219" t="s">
        <v>804</v>
      </c>
      <c r="F230" s="220" t="s">
        <v>805</v>
      </c>
      <c r="G230" s="221" t="s">
        <v>143</v>
      </c>
      <c r="H230" s="222">
        <v>157.19999999999999</v>
      </c>
      <c r="I230" s="223"/>
      <c r="J230" s="224">
        <f>ROUND(I230*H230,2)</f>
        <v>0</v>
      </c>
      <c r="K230" s="220" t="s">
        <v>144</v>
      </c>
      <c r="L230" s="44"/>
      <c r="M230" s="225" t="s">
        <v>1</v>
      </c>
      <c r="N230" s="226" t="s">
        <v>44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145</v>
      </c>
      <c r="AT230" s="229" t="s">
        <v>140</v>
      </c>
      <c r="AU230" s="229" t="s">
        <v>89</v>
      </c>
      <c r="AY230" s="17" t="s">
        <v>138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87</v>
      </c>
      <c r="BK230" s="230">
        <f>ROUND(I230*H230,2)</f>
        <v>0</v>
      </c>
      <c r="BL230" s="17" t="s">
        <v>145</v>
      </c>
      <c r="BM230" s="229" t="s">
        <v>806</v>
      </c>
    </row>
    <row r="231" s="2" customFormat="1">
      <c r="A231" s="38"/>
      <c r="B231" s="39"/>
      <c r="C231" s="40"/>
      <c r="D231" s="231" t="s">
        <v>147</v>
      </c>
      <c r="E231" s="40"/>
      <c r="F231" s="232" t="s">
        <v>807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147</v>
      </c>
      <c r="AU231" s="17" t="s">
        <v>89</v>
      </c>
    </row>
    <row r="232" s="13" customFormat="1">
      <c r="A232" s="13"/>
      <c r="B232" s="236"/>
      <c r="C232" s="237"/>
      <c r="D232" s="231" t="s">
        <v>149</v>
      </c>
      <c r="E232" s="238" t="s">
        <v>1</v>
      </c>
      <c r="F232" s="239" t="s">
        <v>808</v>
      </c>
      <c r="G232" s="237"/>
      <c r="H232" s="240">
        <v>59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149</v>
      </c>
      <c r="AU232" s="246" t="s">
        <v>89</v>
      </c>
      <c r="AV232" s="13" t="s">
        <v>89</v>
      </c>
      <c r="AW232" s="13" t="s">
        <v>37</v>
      </c>
      <c r="AX232" s="13" t="s">
        <v>79</v>
      </c>
      <c r="AY232" s="246" t="s">
        <v>138</v>
      </c>
    </row>
    <row r="233" s="13" customFormat="1">
      <c r="A233" s="13"/>
      <c r="B233" s="236"/>
      <c r="C233" s="237"/>
      <c r="D233" s="231" t="s">
        <v>149</v>
      </c>
      <c r="E233" s="238" t="s">
        <v>1</v>
      </c>
      <c r="F233" s="239" t="s">
        <v>809</v>
      </c>
      <c r="G233" s="237"/>
      <c r="H233" s="240">
        <v>98.200000000000003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149</v>
      </c>
      <c r="AU233" s="246" t="s">
        <v>89</v>
      </c>
      <c r="AV233" s="13" t="s">
        <v>89</v>
      </c>
      <c r="AW233" s="13" t="s">
        <v>37</v>
      </c>
      <c r="AX233" s="13" t="s">
        <v>79</v>
      </c>
      <c r="AY233" s="246" t="s">
        <v>138</v>
      </c>
    </row>
    <row r="234" s="14" customFormat="1">
      <c r="A234" s="14"/>
      <c r="B234" s="247"/>
      <c r="C234" s="248"/>
      <c r="D234" s="231" t="s">
        <v>149</v>
      </c>
      <c r="E234" s="249" t="s">
        <v>1</v>
      </c>
      <c r="F234" s="250" t="s">
        <v>152</v>
      </c>
      <c r="G234" s="248"/>
      <c r="H234" s="251">
        <v>157.19999999999999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149</v>
      </c>
      <c r="AU234" s="257" t="s">
        <v>89</v>
      </c>
      <c r="AV234" s="14" t="s">
        <v>145</v>
      </c>
      <c r="AW234" s="14" t="s">
        <v>37</v>
      </c>
      <c r="AX234" s="14" t="s">
        <v>87</v>
      </c>
      <c r="AY234" s="257" t="s">
        <v>138</v>
      </c>
    </row>
    <row r="235" s="2" customFormat="1" ht="24.15" customHeight="1">
      <c r="A235" s="38"/>
      <c r="B235" s="39"/>
      <c r="C235" s="218" t="s">
        <v>306</v>
      </c>
      <c r="D235" s="218" t="s">
        <v>140</v>
      </c>
      <c r="E235" s="219" t="s">
        <v>810</v>
      </c>
      <c r="F235" s="220" t="s">
        <v>811</v>
      </c>
      <c r="G235" s="221" t="s">
        <v>143</v>
      </c>
      <c r="H235" s="222">
        <v>49</v>
      </c>
      <c r="I235" s="223"/>
      <c r="J235" s="224">
        <f>ROUND(I235*H235,2)</f>
        <v>0</v>
      </c>
      <c r="K235" s="220" t="s">
        <v>144</v>
      </c>
      <c r="L235" s="44"/>
      <c r="M235" s="225" t="s">
        <v>1</v>
      </c>
      <c r="N235" s="226" t="s">
        <v>44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145</v>
      </c>
      <c r="AT235" s="229" t="s">
        <v>140</v>
      </c>
      <c r="AU235" s="229" t="s">
        <v>89</v>
      </c>
      <c r="AY235" s="17" t="s">
        <v>138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87</v>
      </c>
      <c r="BK235" s="230">
        <f>ROUND(I235*H235,2)</f>
        <v>0</v>
      </c>
      <c r="BL235" s="17" t="s">
        <v>145</v>
      </c>
      <c r="BM235" s="229" t="s">
        <v>812</v>
      </c>
    </row>
    <row r="236" s="2" customFormat="1">
      <c r="A236" s="38"/>
      <c r="B236" s="39"/>
      <c r="C236" s="40"/>
      <c r="D236" s="231" t="s">
        <v>147</v>
      </c>
      <c r="E236" s="40"/>
      <c r="F236" s="232" t="s">
        <v>813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147</v>
      </c>
      <c r="AU236" s="17" t="s">
        <v>89</v>
      </c>
    </row>
    <row r="237" s="13" customFormat="1">
      <c r="A237" s="13"/>
      <c r="B237" s="236"/>
      <c r="C237" s="237"/>
      <c r="D237" s="231" t="s">
        <v>149</v>
      </c>
      <c r="E237" s="238" t="s">
        <v>1</v>
      </c>
      <c r="F237" s="239" t="s">
        <v>814</v>
      </c>
      <c r="G237" s="237"/>
      <c r="H237" s="240">
        <v>49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149</v>
      </c>
      <c r="AU237" s="246" t="s">
        <v>89</v>
      </c>
      <c r="AV237" s="13" t="s">
        <v>89</v>
      </c>
      <c r="AW237" s="13" t="s">
        <v>37</v>
      </c>
      <c r="AX237" s="13" t="s">
        <v>79</v>
      </c>
      <c r="AY237" s="246" t="s">
        <v>138</v>
      </c>
    </row>
    <row r="238" s="14" customFormat="1">
      <c r="A238" s="14"/>
      <c r="B238" s="247"/>
      <c r="C238" s="248"/>
      <c r="D238" s="231" t="s">
        <v>149</v>
      </c>
      <c r="E238" s="249" t="s">
        <v>1</v>
      </c>
      <c r="F238" s="250" t="s">
        <v>152</v>
      </c>
      <c r="G238" s="248"/>
      <c r="H238" s="251">
        <v>49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149</v>
      </c>
      <c r="AU238" s="257" t="s">
        <v>89</v>
      </c>
      <c r="AV238" s="14" t="s">
        <v>145</v>
      </c>
      <c r="AW238" s="14" t="s">
        <v>37</v>
      </c>
      <c r="AX238" s="14" t="s">
        <v>87</v>
      </c>
      <c r="AY238" s="257" t="s">
        <v>138</v>
      </c>
    </row>
    <row r="239" s="2" customFormat="1" ht="33" customHeight="1">
      <c r="A239" s="38"/>
      <c r="B239" s="39"/>
      <c r="C239" s="218" t="s">
        <v>310</v>
      </c>
      <c r="D239" s="218" t="s">
        <v>140</v>
      </c>
      <c r="E239" s="219" t="s">
        <v>815</v>
      </c>
      <c r="F239" s="220" t="s">
        <v>816</v>
      </c>
      <c r="G239" s="221" t="s">
        <v>143</v>
      </c>
      <c r="H239" s="222">
        <v>74.299999999999997</v>
      </c>
      <c r="I239" s="223"/>
      <c r="J239" s="224">
        <f>ROUND(I239*H239,2)</f>
        <v>0</v>
      </c>
      <c r="K239" s="220" t="s">
        <v>144</v>
      </c>
      <c r="L239" s="44"/>
      <c r="M239" s="225" t="s">
        <v>1</v>
      </c>
      <c r="N239" s="226" t="s">
        <v>44</v>
      </c>
      <c r="O239" s="91"/>
      <c r="P239" s="227">
        <f>O239*H239</f>
        <v>0</v>
      </c>
      <c r="Q239" s="227">
        <v>0.089219999999999994</v>
      </c>
      <c r="R239" s="227">
        <f>Q239*H239</f>
        <v>6.6290459999999989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145</v>
      </c>
      <c r="AT239" s="229" t="s">
        <v>140</v>
      </c>
      <c r="AU239" s="229" t="s">
        <v>89</v>
      </c>
      <c r="AY239" s="17" t="s">
        <v>138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87</v>
      </c>
      <c r="BK239" s="230">
        <f>ROUND(I239*H239,2)</f>
        <v>0</v>
      </c>
      <c r="BL239" s="17" t="s">
        <v>145</v>
      </c>
      <c r="BM239" s="229" t="s">
        <v>817</v>
      </c>
    </row>
    <row r="240" s="2" customFormat="1">
      <c r="A240" s="38"/>
      <c r="B240" s="39"/>
      <c r="C240" s="40"/>
      <c r="D240" s="231" t="s">
        <v>147</v>
      </c>
      <c r="E240" s="40"/>
      <c r="F240" s="232" t="s">
        <v>818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147</v>
      </c>
      <c r="AU240" s="17" t="s">
        <v>89</v>
      </c>
    </row>
    <row r="241" s="13" customFormat="1">
      <c r="A241" s="13"/>
      <c r="B241" s="236"/>
      <c r="C241" s="237"/>
      <c r="D241" s="231" t="s">
        <v>149</v>
      </c>
      <c r="E241" s="238" t="s">
        <v>1</v>
      </c>
      <c r="F241" s="239" t="s">
        <v>819</v>
      </c>
      <c r="G241" s="237"/>
      <c r="H241" s="240">
        <v>74.300000000000011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149</v>
      </c>
      <c r="AU241" s="246" t="s">
        <v>89</v>
      </c>
      <c r="AV241" s="13" t="s">
        <v>89</v>
      </c>
      <c r="AW241" s="13" t="s">
        <v>37</v>
      </c>
      <c r="AX241" s="13" t="s">
        <v>79</v>
      </c>
      <c r="AY241" s="246" t="s">
        <v>138</v>
      </c>
    </row>
    <row r="242" s="14" customFormat="1">
      <c r="A242" s="14"/>
      <c r="B242" s="247"/>
      <c r="C242" s="248"/>
      <c r="D242" s="231" t="s">
        <v>149</v>
      </c>
      <c r="E242" s="249" t="s">
        <v>1</v>
      </c>
      <c r="F242" s="250" t="s">
        <v>152</v>
      </c>
      <c r="G242" s="248"/>
      <c r="H242" s="251">
        <v>74.300000000000011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149</v>
      </c>
      <c r="AU242" s="257" t="s">
        <v>89</v>
      </c>
      <c r="AV242" s="14" t="s">
        <v>145</v>
      </c>
      <c r="AW242" s="14" t="s">
        <v>37</v>
      </c>
      <c r="AX242" s="14" t="s">
        <v>87</v>
      </c>
      <c r="AY242" s="257" t="s">
        <v>138</v>
      </c>
    </row>
    <row r="243" s="2" customFormat="1" ht="37.8" customHeight="1">
      <c r="A243" s="38"/>
      <c r="B243" s="39"/>
      <c r="C243" s="218" t="s">
        <v>318</v>
      </c>
      <c r="D243" s="218" t="s">
        <v>140</v>
      </c>
      <c r="E243" s="219" t="s">
        <v>820</v>
      </c>
      <c r="F243" s="220" t="s">
        <v>821</v>
      </c>
      <c r="G243" s="221" t="s">
        <v>143</v>
      </c>
      <c r="H243" s="222">
        <v>74.299999999999997</v>
      </c>
      <c r="I243" s="223"/>
      <c r="J243" s="224">
        <f>ROUND(I243*H243,2)</f>
        <v>0</v>
      </c>
      <c r="K243" s="220" t="s">
        <v>144</v>
      </c>
      <c r="L243" s="44"/>
      <c r="M243" s="225" t="s">
        <v>1</v>
      </c>
      <c r="N243" s="226" t="s">
        <v>44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145</v>
      </c>
      <c r="AT243" s="229" t="s">
        <v>140</v>
      </c>
      <c r="AU243" s="229" t="s">
        <v>89</v>
      </c>
      <c r="AY243" s="17" t="s">
        <v>138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87</v>
      </c>
      <c r="BK243" s="230">
        <f>ROUND(I243*H243,2)</f>
        <v>0</v>
      </c>
      <c r="BL243" s="17" t="s">
        <v>145</v>
      </c>
      <c r="BM243" s="229" t="s">
        <v>822</v>
      </c>
    </row>
    <row r="244" s="2" customFormat="1">
      <c r="A244" s="38"/>
      <c r="B244" s="39"/>
      <c r="C244" s="40"/>
      <c r="D244" s="231" t="s">
        <v>147</v>
      </c>
      <c r="E244" s="40"/>
      <c r="F244" s="232" t="s">
        <v>823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147</v>
      </c>
      <c r="AU244" s="17" t="s">
        <v>89</v>
      </c>
    </row>
    <row r="245" s="2" customFormat="1" ht="21.75" customHeight="1">
      <c r="A245" s="38"/>
      <c r="B245" s="39"/>
      <c r="C245" s="218" t="s">
        <v>323</v>
      </c>
      <c r="D245" s="218" t="s">
        <v>140</v>
      </c>
      <c r="E245" s="219" t="s">
        <v>824</v>
      </c>
      <c r="F245" s="220" t="s">
        <v>825</v>
      </c>
      <c r="G245" s="221" t="s">
        <v>179</v>
      </c>
      <c r="H245" s="222">
        <v>32.700000000000003</v>
      </c>
      <c r="I245" s="223"/>
      <c r="J245" s="224">
        <f>ROUND(I245*H245,2)</f>
        <v>0</v>
      </c>
      <c r="K245" s="220" t="s">
        <v>144</v>
      </c>
      <c r="L245" s="44"/>
      <c r="M245" s="225" t="s">
        <v>1</v>
      </c>
      <c r="N245" s="226" t="s">
        <v>44</v>
      </c>
      <c r="O245" s="91"/>
      <c r="P245" s="227">
        <f>O245*H245</f>
        <v>0</v>
      </c>
      <c r="Q245" s="227">
        <v>0.0035999999999999999</v>
      </c>
      <c r="R245" s="227">
        <f>Q245*H245</f>
        <v>0.11772000000000001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145</v>
      </c>
      <c r="AT245" s="229" t="s">
        <v>140</v>
      </c>
      <c r="AU245" s="229" t="s">
        <v>89</v>
      </c>
      <c r="AY245" s="17" t="s">
        <v>138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87</v>
      </c>
      <c r="BK245" s="230">
        <f>ROUND(I245*H245,2)</f>
        <v>0</v>
      </c>
      <c r="BL245" s="17" t="s">
        <v>145</v>
      </c>
      <c r="BM245" s="229" t="s">
        <v>826</v>
      </c>
    </row>
    <row r="246" s="2" customFormat="1">
      <c r="A246" s="38"/>
      <c r="B246" s="39"/>
      <c r="C246" s="40"/>
      <c r="D246" s="231" t="s">
        <v>147</v>
      </c>
      <c r="E246" s="40"/>
      <c r="F246" s="232" t="s">
        <v>827</v>
      </c>
      <c r="G246" s="40"/>
      <c r="H246" s="40"/>
      <c r="I246" s="233"/>
      <c r="J246" s="40"/>
      <c r="K246" s="40"/>
      <c r="L246" s="44"/>
      <c r="M246" s="234"/>
      <c r="N246" s="235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147</v>
      </c>
      <c r="AU246" s="17" t="s">
        <v>89</v>
      </c>
    </row>
    <row r="247" s="13" customFormat="1">
      <c r="A247" s="13"/>
      <c r="B247" s="236"/>
      <c r="C247" s="237"/>
      <c r="D247" s="231" t="s">
        <v>149</v>
      </c>
      <c r="E247" s="238" t="s">
        <v>1</v>
      </c>
      <c r="F247" s="239" t="s">
        <v>828</v>
      </c>
      <c r="G247" s="237"/>
      <c r="H247" s="240">
        <v>32.700000000000003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149</v>
      </c>
      <c r="AU247" s="246" t="s">
        <v>89</v>
      </c>
      <c r="AV247" s="13" t="s">
        <v>89</v>
      </c>
      <c r="AW247" s="13" t="s">
        <v>37</v>
      </c>
      <c r="AX247" s="13" t="s">
        <v>79</v>
      </c>
      <c r="AY247" s="246" t="s">
        <v>138</v>
      </c>
    </row>
    <row r="248" s="14" customFormat="1">
      <c r="A248" s="14"/>
      <c r="B248" s="247"/>
      <c r="C248" s="248"/>
      <c r="D248" s="231" t="s">
        <v>149</v>
      </c>
      <c r="E248" s="249" t="s">
        <v>1</v>
      </c>
      <c r="F248" s="250" t="s">
        <v>152</v>
      </c>
      <c r="G248" s="248"/>
      <c r="H248" s="251">
        <v>32.700000000000003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149</v>
      </c>
      <c r="AU248" s="257" t="s">
        <v>89</v>
      </c>
      <c r="AV248" s="14" t="s">
        <v>145</v>
      </c>
      <c r="AW248" s="14" t="s">
        <v>37</v>
      </c>
      <c r="AX248" s="14" t="s">
        <v>87</v>
      </c>
      <c r="AY248" s="257" t="s">
        <v>138</v>
      </c>
    </row>
    <row r="249" s="12" customFormat="1" ht="22.8" customHeight="1">
      <c r="A249" s="12"/>
      <c r="B249" s="202"/>
      <c r="C249" s="203"/>
      <c r="D249" s="204" t="s">
        <v>78</v>
      </c>
      <c r="E249" s="216" t="s">
        <v>195</v>
      </c>
      <c r="F249" s="216" t="s">
        <v>282</v>
      </c>
      <c r="G249" s="203"/>
      <c r="H249" s="203"/>
      <c r="I249" s="206"/>
      <c r="J249" s="217">
        <f>BK249</f>
        <v>0</v>
      </c>
      <c r="K249" s="203"/>
      <c r="L249" s="208"/>
      <c r="M249" s="209"/>
      <c r="N249" s="210"/>
      <c r="O249" s="210"/>
      <c r="P249" s="211">
        <f>SUM(P250:P310)</f>
        <v>0</v>
      </c>
      <c r="Q249" s="210"/>
      <c r="R249" s="211">
        <f>SUM(R250:R310)</f>
        <v>19.060515000000002</v>
      </c>
      <c r="S249" s="210"/>
      <c r="T249" s="212">
        <f>SUM(T250:T310)</f>
        <v>0.086000000000000007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3" t="s">
        <v>87</v>
      </c>
      <c r="AT249" s="214" t="s">
        <v>78</v>
      </c>
      <c r="AU249" s="214" t="s">
        <v>87</v>
      </c>
      <c r="AY249" s="213" t="s">
        <v>138</v>
      </c>
      <c r="BK249" s="215">
        <f>SUM(BK250:BK310)</f>
        <v>0</v>
      </c>
    </row>
    <row r="250" s="2" customFormat="1" ht="24.15" customHeight="1">
      <c r="A250" s="38"/>
      <c r="B250" s="39"/>
      <c r="C250" s="218" t="s">
        <v>327</v>
      </c>
      <c r="D250" s="218" t="s">
        <v>140</v>
      </c>
      <c r="E250" s="219" t="s">
        <v>410</v>
      </c>
      <c r="F250" s="220" t="s">
        <v>411</v>
      </c>
      <c r="G250" s="221" t="s">
        <v>303</v>
      </c>
      <c r="H250" s="222">
        <v>1</v>
      </c>
      <c r="I250" s="223"/>
      <c r="J250" s="224">
        <f>ROUND(I250*H250,2)</f>
        <v>0</v>
      </c>
      <c r="K250" s="220" t="s">
        <v>144</v>
      </c>
      <c r="L250" s="44"/>
      <c r="M250" s="225" t="s">
        <v>1</v>
      </c>
      <c r="N250" s="226" t="s">
        <v>44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0.0040000000000000001</v>
      </c>
      <c r="T250" s="228">
        <f>S250*H250</f>
        <v>0.0040000000000000001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145</v>
      </c>
      <c r="AT250" s="229" t="s">
        <v>140</v>
      </c>
      <c r="AU250" s="229" t="s">
        <v>89</v>
      </c>
      <c r="AY250" s="17" t="s">
        <v>138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87</v>
      </c>
      <c r="BK250" s="230">
        <f>ROUND(I250*H250,2)</f>
        <v>0</v>
      </c>
      <c r="BL250" s="17" t="s">
        <v>145</v>
      </c>
      <c r="BM250" s="229" t="s">
        <v>829</v>
      </c>
    </row>
    <row r="251" s="2" customFormat="1">
      <c r="A251" s="38"/>
      <c r="B251" s="39"/>
      <c r="C251" s="40"/>
      <c r="D251" s="231" t="s">
        <v>147</v>
      </c>
      <c r="E251" s="40"/>
      <c r="F251" s="232" t="s">
        <v>413</v>
      </c>
      <c r="G251" s="40"/>
      <c r="H251" s="40"/>
      <c r="I251" s="233"/>
      <c r="J251" s="40"/>
      <c r="K251" s="40"/>
      <c r="L251" s="44"/>
      <c r="M251" s="234"/>
      <c r="N251" s="235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147</v>
      </c>
      <c r="AU251" s="17" t="s">
        <v>89</v>
      </c>
    </row>
    <row r="252" s="13" customFormat="1">
      <c r="A252" s="13"/>
      <c r="B252" s="236"/>
      <c r="C252" s="237"/>
      <c r="D252" s="231" t="s">
        <v>149</v>
      </c>
      <c r="E252" s="238" t="s">
        <v>1</v>
      </c>
      <c r="F252" s="239" t="s">
        <v>830</v>
      </c>
      <c r="G252" s="237"/>
      <c r="H252" s="240">
        <v>1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149</v>
      </c>
      <c r="AU252" s="246" t="s">
        <v>89</v>
      </c>
      <c r="AV252" s="13" t="s">
        <v>89</v>
      </c>
      <c r="AW252" s="13" t="s">
        <v>37</v>
      </c>
      <c r="AX252" s="13" t="s">
        <v>79</v>
      </c>
      <c r="AY252" s="246" t="s">
        <v>138</v>
      </c>
    </row>
    <row r="253" s="14" customFormat="1">
      <c r="A253" s="14"/>
      <c r="B253" s="247"/>
      <c r="C253" s="248"/>
      <c r="D253" s="231" t="s">
        <v>149</v>
      </c>
      <c r="E253" s="249" t="s">
        <v>1</v>
      </c>
      <c r="F253" s="250" t="s">
        <v>152</v>
      </c>
      <c r="G253" s="248"/>
      <c r="H253" s="251">
        <v>1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149</v>
      </c>
      <c r="AU253" s="257" t="s">
        <v>89</v>
      </c>
      <c r="AV253" s="14" t="s">
        <v>145</v>
      </c>
      <c r="AW253" s="14" t="s">
        <v>37</v>
      </c>
      <c r="AX253" s="14" t="s">
        <v>87</v>
      </c>
      <c r="AY253" s="257" t="s">
        <v>138</v>
      </c>
    </row>
    <row r="254" s="2" customFormat="1" ht="33" customHeight="1">
      <c r="A254" s="38"/>
      <c r="B254" s="39"/>
      <c r="C254" s="218" t="s">
        <v>332</v>
      </c>
      <c r="D254" s="218" t="s">
        <v>140</v>
      </c>
      <c r="E254" s="219" t="s">
        <v>831</v>
      </c>
      <c r="F254" s="220" t="s">
        <v>832</v>
      </c>
      <c r="G254" s="221" t="s">
        <v>179</v>
      </c>
      <c r="H254" s="222">
        <v>50</v>
      </c>
      <c r="I254" s="223"/>
      <c r="J254" s="224">
        <f>ROUND(I254*H254,2)</f>
        <v>0</v>
      </c>
      <c r="K254" s="220" t="s">
        <v>144</v>
      </c>
      <c r="L254" s="44"/>
      <c r="M254" s="225" t="s">
        <v>1</v>
      </c>
      <c r="N254" s="226" t="s">
        <v>44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145</v>
      </c>
      <c r="AT254" s="229" t="s">
        <v>140</v>
      </c>
      <c r="AU254" s="229" t="s">
        <v>89</v>
      </c>
      <c r="AY254" s="17" t="s">
        <v>138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87</v>
      </c>
      <c r="BK254" s="230">
        <f>ROUND(I254*H254,2)</f>
        <v>0</v>
      </c>
      <c r="BL254" s="17" t="s">
        <v>145</v>
      </c>
      <c r="BM254" s="229" t="s">
        <v>833</v>
      </c>
    </row>
    <row r="255" s="2" customFormat="1">
      <c r="A255" s="38"/>
      <c r="B255" s="39"/>
      <c r="C255" s="40"/>
      <c r="D255" s="231" t="s">
        <v>147</v>
      </c>
      <c r="E255" s="40"/>
      <c r="F255" s="232" t="s">
        <v>834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147</v>
      </c>
      <c r="AU255" s="17" t="s">
        <v>89</v>
      </c>
    </row>
    <row r="256" s="2" customFormat="1" ht="24.15" customHeight="1">
      <c r="A256" s="38"/>
      <c r="B256" s="39"/>
      <c r="C256" s="218" t="s">
        <v>336</v>
      </c>
      <c r="D256" s="218" t="s">
        <v>140</v>
      </c>
      <c r="E256" s="219" t="s">
        <v>405</v>
      </c>
      <c r="F256" s="220" t="s">
        <v>406</v>
      </c>
      <c r="G256" s="221" t="s">
        <v>303</v>
      </c>
      <c r="H256" s="222">
        <v>1</v>
      </c>
      <c r="I256" s="223"/>
      <c r="J256" s="224">
        <f>ROUND(I256*H256,2)</f>
        <v>0</v>
      </c>
      <c r="K256" s="220" t="s">
        <v>144</v>
      </c>
      <c r="L256" s="44"/>
      <c r="M256" s="225" t="s">
        <v>1</v>
      </c>
      <c r="N256" s="226" t="s">
        <v>44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0.082000000000000003</v>
      </c>
      <c r="T256" s="228">
        <f>S256*H256</f>
        <v>0.082000000000000003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145</v>
      </c>
      <c r="AT256" s="229" t="s">
        <v>140</v>
      </c>
      <c r="AU256" s="229" t="s">
        <v>89</v>
      </c>
      <c r="AY256" s="17" t="s">
        <v>138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87</v>
      </c>
      <c r="BK256" s="230">
        <f>ROUND(I256*H256,2)</f>
        <v>0</v>
      </c>
      <c r="BL256" s="17" t="s">
        <v>145</v>
      </c>
      <c r="BM256" s="229" t="s">
        <v>835</v>
      </c>
    </row>
    <row r="257" s="2" customFormat="1">
      <c r="A257" s="38"/>
      <c r="B257" s="39"/>
      <c r="C257" s="40"/>
      <c r="D257" s="231" t="s">
        <v>147</v>
      </c>
      <c r="E257" s="40"/>
      <c r="F257" s="232" t="s">
        <v>408</v>
      </c>
      <c r="G257" s="40"/>
      <c r="H257" s="40"/>
      <c r="I257" s="233"/>
      <c r="J257" s="40"/>
      <c r="K257" s="40"/>
      <c r="L257" s="44"/>
      <c r="M257" s="234"/>
      <c r="N257" s="235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147</v>
      </c>
      <c r="AU257" s="17" t="s">
        <v>89</v>
      </c>
    </row>
    <row r="258" s="13" customFormat="1">
      <c r="A258" s="13"/>
      <c r="B258" s="236"/>
      <c r="C258" s="237"/>
      <c r="D258" s="231" t="s">
        <v>149</v>
      </c>
      <c r="E258" s="238" t="s">
        <v>1</v>
      </c>
      <c r="F258" s="239" t="s">
        <v>830</v>
      </c>
      <c r="G258" s="237"/>
      <c r="H258" s="240">
        <v>1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149</v>
      </c>
      <c r="AU258" s="246" t="s">
        <v>89</v>
      </c>
      <c r="AV258" s="13" t="s">
        <v>89</v>
      </c>
      <c r="AW258" s="13" t="s">
        <v>37</v>
      </c>
      <c r="AX258" s="13" t="s">
        <v>79</v>
      </c>
      <c r="AY258" s="246" t="s">
        <v>138</v>
      </c>
    </row>
    <row r="259" s="14" customFormat="1">
      <c r="A259" s="14"/>
      <c r="B259" s="247"/>
      <c r="C259" s="248"/>
      <c r="D259" s="231" t="s">
        <v>149</v>
      </c>
      <c r="E259" s="249" t="s">
        <v>1</v>
      </c>
      <c r="F259" s="250" t="s">
        <v>152</v>
      </c>
      <c r="G259" s="248"/>
      <c r="H259" s="251">
        <v>1</v>
      </c>
      <c r="I259" s="252"/>
      <c r="J259" s="248"/>
      <c r="K259" s="248"/>
      <c r="L259" s="253"/>
      <c r="M259" s="254"/>
      <c r="N259" s="255"/>
      <c r="O259" s="255"/>
      <c r="P259" s="255"/>
      <c r="Q259" s="255"/>
      <c r="R259" s="255"/>
      <c r="S259" s="255"/>
      <c r="T259" s="25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7" t="s">
        <v>149</v>
      </c>
      <c r="AU259" s="257" t="s">
        <v>89</v>
      </c>
      <c r="AV259" s="14" t="s">
        <v>145</v>
      </c>
      <c r="AW259" s="14" t="s">
        <v>37</v>
      </c>
      <c r="AX259" s="14" t="s">
        <v>87</v>
      </c>
      <c r="AY259" s="257" t="s">
        <v>138</v>
      </c>
    </row>
    <row r="260" s="2" customFormat="1" ht="24.15" customHeight="1">
      <c r="A260" s="38"/>
      <c r="B260" s="39"/>
      <c r="C260" s="218" t="s">
        <v>341</v>
      </c>
      <c r="D260" s="218" t="s">
        <v>140</v>
      </c>
      <c r="E260" s="219" t="s">
        <v>311</v>
      </c>
      <c r="F260" s="220" t="s">
        <v>312</v>
      </c>
      <c r="G260" s="221" t="s">
        <v>303</v>
      </c>
      <c r="H260" s="222">
        <v>2</v>
      </c>
      <c r="I260" s="223"/>
      <c r="J260" s="224">
        <f>ROUND(I260*H260,2)</f>
        <v>0</v>
      </c>
      <c r="K260" s="220" t="s">
        <v>144</v>
      </c>
      <c r="L260" s="44"/>
      <c r="M260" s="225" t="s">
        <v>1</v>
      </c>
      <c r="N260" s="226" t="s">
        <v>44</v>
      </c>
      <c r="O260" s="91"/>
      <c r="P260" s="227">
        <f>O260*H260</f>
        <v>0</v>
      </c>
      <c r="Q260" s="227">
        <v>0.00069999999999999999</v>
      </c>
      <c r="R260" s="227">
        <f>Q260*H260</f>
        <v>0.0014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145</v>
      </c>
      <c r="AT260" s="229" t="s">
        <v>140</v>
      </c>
      <c r="AU260" s="229" t="s">
        <v>89</v>
      </c>
      <c r="AY260" s="17" t="s">
        <v>138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87</v>
      </c>
      <c r="BK260" s="230">
        <f>ROUND(I260*H260,2)</f>
        <v>0</v>
      </c>
      <c r="BL260" s="17" t="s">
        <v>145</v>
      </c>
      <c r="BM260" s="229" t="s">
        <v>836</v>
      </c>
    </row>
    <row r="261" s="2" customFormat="1">
      <c r="A261" s="38"/>
      <c r="B261" s="39"/>
      <c r="C261" s="40"/>
      <c r="D261" s="231" t="s">
        <v>147</v>
      </c>
      <c r="E261" s="40"/>
      <c r="F261" s="232" t="s">
        <v>314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147</v>
      </c>
      <c r="AU261" s="17" t="s">
        <v>89</v>
      </c>
    </row>
    <row r="262" s="13" customFormat="1">
      <c r="A262" s="13"/>
      <c r="B262" s="236"/>
      <c r="C262" s="237"/>
      <c r="D262" s="231" t="s">
        <v>149</v>
      </c>
      <c r="E262" s="238" t="s">
        <v>1</v>
      </c>
      <c r="F262" s="239" t="s">
        <v>837</v>
      </c>
      <c r="G262" s="237"/>
      <c r="H262" s="240">
        <v>2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6" t="s">
        <v>149</v>
      </c>
      <c r="AU262" s="246" t="s">
        <v>89</v>
      </c>
      <c r="AV262" s="13" t="s">
        <v>89</v>
      </c>
      <c r="AW262" s="13" t="s">
        <v>37</v>
      </c>
      <c r="AX262" s="13" t="s">
        <v>79</v>
      </c>
      <c r="AY262" s="246" t="s">
        <v>138</v>
      </c>
    </row>
    <row r="263" s="14" customFormat="1">
      <c r="A263" s="14"/>
      <c r="B263" s="247"/>
      <c r="C263" s="248"/>
      <c r="D263" s="231" t="s">
        <v>149</v>
      </c>
      <c r="E263" s="249" t="s">
        <v>1</v>
      </c>
      <c r="F263" s="250" t="s">
        <v>152</v>
      </c>
      <c r="G263" s="248"/>
      <c r="H263" s="251">
        <v>2</v>
      </c>
      <c r="I263" s="252"/>
      <c r="J263" s="248"/>
      <c r="K263" s="248"/>
      <c r="L263" s="253"/>
      <c r="M263" s="254"/>
      <c r="N263" s="255"/>
      <c r="O263" s="255"/>
      <c r="P263" s="255"/>
      <c r="Q263" s="255"/>
      <c r="R263" s="255"/>
      <c r="S263" s="255"/>
      <c r="T263" s="25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7" t="s">
        <v>149</v>
      </c>
      <c r="AU263" s="257" t="s">
        <v>89</v>
      </c>
      <c r="AV263" s="14" t="s">
        <v>145</v>
      </c>
      <c r="AW263" s="14" t="s">
        <v>37</v>
      </c>
      <c r="AX263" s="14" t="s">
        <v>87</v>
      </c>
      <c r="AY263" s="257" t="s">
        <v>138</v>
      </c>
    </row>
    <row r="264" s="2" customFormat="1" ht="24.15" customHeight="1">
      <c r="A264" s="38"/>
      <c r="B264" s="39"/>
      <c r="C264" s="259" t="s">
        <v>347</v>
      </c>
      <c r="D264" s="259" t="s">
        <v>284</v>
      </c>
      <c r="E264" s="260" t="s">
        <v>838</v>
      </c>
      <c r="F264" s="261" t="s">
        <v>839</v>
      </c>
      <c r="G264" s="262" t="s">
        <v>303</v>
      </c>
      <c r="H264" s="263">
        <v>2</v>
      </c>
      <c r="I264" s="264"/>
      <c r="J264" s="265">
        <f>ROUND(I264*H264,2)</f>
        <v>0</v>
      </c>
      <c r="K264" s="261" t="s">
        <v>144</v>
      </c>
      <c r="L264" s="266"/>
      <c r="M264" s="267" t="s">
        <v>1</v>
      </c>
      <c r="N264" s="268" t="s">
        <v>44</v>
      </c>
      <c r="O264" s="91"/>
      <c r="P264" s="227">
        <f>O264*H264</f>
        <v>0</v>
      </c>
      <c r="Q264" s="227">
        <v>0.0040000000000000001</v>
      </c>
      <c r="R264" s="227">
        <f>Q264*H264</f>
        <v>0.0080000000000000002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189</v>
      </c>
      <c r="AT264" s="229" t="s">
        <v>284</v>
      </c>
      <c r="AU264" s="229" t="s">
        <v>89</v>
      </c>
      <c r="AY264" s="17" t="s">
        <v>138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87</v>
      </c>
      <c r="BK264" s="230">
        <f>ROUND(I264*H264,2)</f>
        <v>0</v>
      </c>
      <c r="BL264" s="17" t="s">
        <v>145</v>
      </c>
      <c r="BM264" s="229" t="s">
        <v>840</v>
      </c>
    </row>
    <row r="265" s="2" customFormat="1">
      <c r="A265" s="38"/>
      <c r="B265" s="39"/>
      <c r="C265" s="40"/>
      <c r="D265" s="231" t="s">
        <v>147</v>
      </c>
      <c r="E265" s="40"/>
      <c r="F265" s="232" t="s">
        <v>839</v>
      </c>
      <c r="G265" s="40"/>
      <c r="H265" s="40"/>
      <c r="I265" s="233"/>
      <c r="J265" s="40"/>
      <c r="K265" s="40"/>
      <c r="L265" s="44"/>
      <c r="M265" s="234"/>
      <c r="N265" s="23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147</v>
      </c>
      <c r="AU265" s="17" t="s">
        <v>89</v>
      </c>
    </row>
    <row r="266" s="13" customFormat="1">
      <c r="A266" s="13"/>
      <c r="B266" s="236"/>
      <c r="C266" s="237"/>
      <c r="D266" s="231" t="s">
        <v>149</v>
      </c>
      <c r="E266" s="238" t="s">
        <v>1</v>
      </c>
      <c r="F266" s="239" t="s">
        <v>837</v>
      </c>
      <c r="G266" s="237"/>
      <c r="H266" s="240">
        <v>2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149</v>
      </c>
      <c r="AU266" s="246" t="s">
        <v>89</v>
      </c>
      <c r="AV266" s="13" t="s">
        <v>89</v>
      </c>
      <c r="AW266" s="13" t="s">
        <v>37</v>
      </c>
      <c r="AX266" s="13" t="s">
        <v>79</v>
      </c>
      <c r="AY266" s="246" t="s">
        <v>138</v>
      </c>
    </row>
    <row r="267" s="14" customFormat="1">
      <c r="A267" s="14"/>
      <c r="B267" s="247"/>
      <c r="C267" s="248"/>
      <c r="D267" s="231" t="s">
        <v>149</v>
      </c>
      <c r="E267" s="249" t="s">
        <v>1</v>
      </c>
      <c r="F267" s="250" t="s">
        <v>152</v>
      </c>
      <c r="G267" s="248"/>
      <c r="H267" s="251">
        <v>2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149</v>
      </c>
      <c r="AU267" s="257" t="s">
        <v>89</v>
      </c>
      <c r="AV267" s="14" t="s">
        <v>145</v>
      </c>
      <c r="AW267" s="14" t="s">
        <v>37</v>
      </c>
      <c r="AX267" s="14" t="s">
        <v>87</v>
      </c>
      <c r="AY267" s="257" t="s">
        <v>138</v>
      </c>
    </row>
    <row r="268" s="2" customFormat="1" ht="24.15" customHeight="1">
      <c r="A268" s="38"/>
      <c r="B268" s="39"/>
      <c r="C268" s="259" t="s">
        <v>352</v>
      </c>
      <c r="D268" s="259" t="s">
        <v>284</v>
      </c>
      <c r="E268" s="260" t="s">
        <v>841</v>
      </c>
      <c r="F268" s="261" t="s">
        <v>842</v>
      </c>
      <c r="G268" s="262" t="s">
        <v>143</v>
      </c>
      <c r="H268" s="263">
        <v>16.5</v>
      </c>
      <c r="I268" s="264"/>
      <c r="J268" s="265">
        <f>ROUND(I268*H268,2)</f>
        <v>0</v>
      </c>
      <c r="K268" s="261" t="s">
        <v>144</v>
      </c>
      <c r="L268" s="266"/>
      <c r="M268" s="267" t="s">
        <v>1</v>
      </c>
      <c r="N268" s="268" t="s">
        <v>44</v>
      </c>
      <c r="O268" s="91"/>
      <c r="P268" s="227">
        <f>O268*H268</f>
        <v>0</v>
      </c>
      <c r="Q268" s="227">
        <v>0.13100000000000001</v>
      </c>
      <c r="R268" s="227">
        <f>Q268*H268</f>
        <v>2.1615000000000002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189</v>
      </c>
      <c r="AT268" s="229" t="s">
        <v>284</v>
      </c>
      <c r="AU268" s="229" t="s">
        <v>89</v>
      </c>
      <c r="AY268" s="17" t="s">
        <v>138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87</v>
      </c>
      <c r="BK268" s="230">
        <f>ROUND(I268*H268,2)</f>
        <v>0</v>
      </c>
      <c r="BL268" s="17" t="s">
        <v>145</v>
      </c>
      <c r="BM268" s="229" t="s">
        <v>843</v>
      </c>
    </row>
    <row r="269" s="2" customFormat="1">
      <c r="A269" s="38"/>
      <c r="B269" s="39"/>
      <c r="C269" s="40"/>
      <c r="D269" s="231" t="s">
        <v>147</v>
      </c>
      <c r="E269" s="40"/>
      <c r="F269" s="232" t="s">
        <v>842</v>
      </c>
      <c r="G269" s="40"/>
      <c r="H269" s="40"/>
      <c r="I269" s="233"/>
      <c r="J269" s="40"/>
      <c r="K269" s="40"/>
      <c r="L269" s="44"/>
      <c r="M269" s="234"/>
      <c r="N269" s="235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147</v>
      </c>
      <c r="AU269" s="17" t="s">
        <v>89</v>
      </c>
    </row>
    <row r="270" s="13" customFormat="1">
      <c r="A270" s="13"/>
      <c r="B270" s="236"/>
      <c r="C270" s="237"/>
      <c r="D270" s="231" t="s">
        <v>149</v>
      </c>
      <c r="E270" s="238" t="s">
        <v>1</v>
      </c>
      <c r="F270" s="239" t="s">
        <v>844</v>
      </c>
      <c r="G270" s="237"/>
      <c r="H270" s="240">
        <v>16.5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149</v>
      </c>
      <c r="AU270" s="246" t="s">
        <v>89</v>
      </c>
      <c r="AV270" s="13" t="s">
        <v>89</v>
      </c>
      <c r="AW270" s="13" t="s">
        <v>37</v>
      </c>
      <c r="AX270" s="13" t="s">
        <v>79</v>
      </c>
      <c r="AY270" s="246" t="s">
        <v>138</v>
      </c>
    </row>
    <row r="271" s="14" customFormat="1">
      <c r="A271" s="14"/>
      <c r="B271" s="247"/>
      <c r="C271" s="248"/>
      <c r="D271" s="231" t="s">
        <v>149</v>
      </c>
      <c r="E271" s="249" t="s">
        <v>1</v>
      </c>
      <c r="F271" s="250" t="s">
        <v>152</v>
      </c>
      <c r="G271" s="248"/>
      <c r="H271" s="251">
        <v>16.5</v>
      </c>
      <c r="I271" s="252"/>
      <c r="J271" s="248"/>
      <c r="K271" s="248"/>
      <c r="L271" s="253"/>
      <c r="M271" s="254"/>
      <c r="N271" s="255"/>
      <c r="O271" s="255"/>
      <c r="P271" s="255"/>
      <c r="Q271" s="255"/>
      <c r="R271" s="255"/>
      <c r="S271" s="255"/>
      <c r="T271" s="25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7" t="s">
        <v>149</v>
      </c>
      <c r="AU271" s="257" t="s">
        <v>89</v>
      </c>
      <c r="AV271" s="14" t="s">
        <v>145</v>
      </c>
      <c r="AW271" s="14" t="s">
        <v>37</v>
      </c>
      <c r="AX271" s="14" t="s">
        <v>87</v>
      </c>
      <c r="AY271" s="257" t="s">
        <v>138</v>
      </c>
    </row>
    <row r="272" s="2" customFormat="1" ht="24.15" customHeight="1">
      <c r="A272" s="38"/>
      <c r="B272" s="39"/>
      <c r="C272" s="218" t="s">
        <v>358</v>
      </c>
      <c r="D272" s="218" t="s">
        <v>140</v>
      </c>
      <c r="E272" s="219" t="s">
        <v>845</v>
      </c>
      <c r="F272" s="220" t="s">
        <v>846</v>
      </c>
      <c r="G272" s="221" t="s">
        <v>179</v>
      </c>
      <c r="H272" s="222">
        <v>15</v>
      </c>
      <c r="I272" s="223"/>
      <c r="J272" s="224">
        <f>ROUND(I272*H272,2)</f>
        <v>0</v>
      </c>
      <c r="K272" s="220" t="s">
        <v>144</v>
      </c>
      <c r="L272" s="44"/>
      <c r="M272" s="225" t="s">
        <v>1</v>
      </c>
      <c r="N272" s="226" t="s">
        <v>44</v>
      </c>
      <c r="O272" s="91"/>
      <c r="P272" s="227">
        <f>O272*H272</f>
        <v>0</v>
      </c>
      <c r="Q272" s="227">
        <v>0.00010000000000000001</v>
      </c>
      <c r="R272" s="227">
        <f>Q272*H272</f>
        <v>0.0015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145</v>
      </c>
      <c r="AT272" s="229" t="s">
        <v>140</v>
      </c>
      <c r="AU272" s="229" t="s">
        <v>89</v>
      </c>
      <c r="AY272" s="17" t="s">
        <v>138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87</v>
      </c>
      <c r="BK272" s="230">
        <f>ROUND(I272*H272,2)</f>
        <v>0</v>
      </c>
      <c r="BL272" s="17" t="s">
        <v>145</v>
      </c>
      <c r="BM272" s="229" t="s">
        <v>847</v>
      </c>
    </row>
    <row r="273" s="2" customFormat="1">
      <c r="A273" s="38"/>
      <c r="B273" s="39"/>
      <c r="C273" s="40"/>
      <c r="D273" s="231" t="s">
        <v>147</v>
      </c>
      <c r="E273" s="40"/>
      <c r="F273" s="232" t="s">
        <v>848</v>
      </c>
      <c r="G273" s="40"/>
      <c r="H273" s="40"/>
      <c r="I273" s="233"/>
      <c r="J273" s="40"/>
      <c r="K273" s="40"/>
      <c r="L273" s="44"/>
      <c r="M273" s="234"/>
      <c r="N273" s="235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147</v>
      </c>
      <c r="AU273" s="17" t="s">
        <v>89</v>
      </c>
    </row>
    <row r="274" s="2" customFormat="1" ht="24.15" customHeight="1">
      <c r="A274" s="38"/>
      <c r="B274" s="39"/>
      <c r="C274" s="218" t="s">
        <v>363</v>
      </c>
      <c r="D274" s="218" t="s">
        <v>140</v>
      </c>
      <c r="E274" s="219" t="s">
        <v>849</v>
      </c>
      <c r="F274" s="220" t="s">
        <v>850</v>
      </c>
      <c r="G274" s="221" t="s">
        <v>179</v>
      </c>
      <c r="H274" s="222">
        <v>15</v>
      </c>
      <c r="I274" s="223"/>
      <c r="J274" s="224">
        <f>ROUND(I274*H274,2)</f>
        <v>0</v>
      </c>
      <c r="K274" s="220" t="s">
        <v>144</v>
      </c>
      <c r="L274" s="44"/>
      <c r="M274" s="225" t="s">
        <v>1</v>
      </c>
      <c r="N274" s="226" t="s">
        <v>44</v>
      </c>
      <c r="O274" s="91"/>
      <c r="P274" s="227">
        <f>O274*H274</f>
        <v>0</v>
      </c>
      <c r="Q274" s="227">
        <v>5.0000000000000002E-05</v>
      </c>
      <c r="R274" s="227">
        <f>Q274*H274</f>
        <v>0.00075000000000000002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145</v>
      </c>
      <c r="AT274" s="229" t="s">
        <v>140</v>
      </c>
      <c r="AU274" s="229" t="s">
        <v>89</v>
      </c>
      <c r="AY274" s="17" t="s">
        <v>138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87</v>
      </c>
      <c r="BK274" s="230">
        <f>ROUND(I274*H274,2)</f>
        <v>0</v>
      </c>
      <c r="BL274" s="17" t="s">
        <v>145</v>
      </c>
      <c r="BM274" s="229" t="s">
        <v>851</v>
      </c>
    </row>
    <row r="275" s="2" customFormat="1">
      <c r="A275" s="38"/>
      <c r="B275" s="39"/>
      <c r="C275" s="40"/>
      <c r="D275" s="231" t="s">
        <v>147</v>
      </c>
      <c r="E275" s="40"/>
      <c r="F275" s="232" t="s">
        <v>852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147</v>
      </c>
      <c r="AU275" s="17" t="s">
        <v>89</v>
      </c>
    </row>
    <row r="276" s="2" customFormat="1" ht="24.15" customHeight="1">
      <c r="A276" s="38"/>
      <c r="B276" s="39"/>
      <c r="C276" s="218" t="s">
        <v>369</v>
      </c>
      <c r="D276" s="218" t="s">
        <v>140</v>
      </c>
      <c r="E276" s="219" t="s">
        <v>853</v>
      </c>
      <c r="F276" s="220" t="s">
        <v>854</v>
      </c>
      <c r="G276" s="221" t="s">
        <v>179</v>
      </c>
      <c r="H276" s="222">
        <v>87</v>
      </c>
      <c r="I276" s="223"/>
      <c r="J276" s="224">
        <f>ROUND(I276*H276,2)</f>
        <v>0</v>
      </c>
      <c r="K276" s="220" t="s">
        <v>144</v>
      </c>
      <c r="L276" s="44"/>
      <c r="M276" s="225" t="s">
        <v>1</v>
      </c>
      <c r="N276" s="226" t="s">
        <v>44</v>
      </c>
      <c r="O276" s="91"/>
      <c r="P276" s="227">
        <f>O276*H276</f>
        <v>0</v>
      </c>
      <c r="Q276" s="227">
        <v>0.00020000000000000001</v>
      </c>
      <c r="R276" s="227">
        <f>Q276*H276</f>
        <v>0.017400000000000002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145</v>
      </c>
      <c r="AT276" s="229" t="s">
        <v>140</v>
      </c>
      <c r="AU276" s="229" t="s">
        <v>89</v>
      </c>
      <c r="AY276" s="17" t="s">
        <v>138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87</v>
      </c>
      <c r="BK276" s="230">
        <f>ROUND(I276*H276,2)</f>
        <v>0</v>
      </c>
      <c r="BL276" s="17" t="s">
        <v>145</v>
      </c>
      <c r="BM276" s="229" t="s">
        <v>855</v>
      </c>
    </row>
    <row r="277" s="2" customFormat="1">
      <c r="A277" s="38"/>
      <c r="B277" s="39"/>
      <c r="C277" s="40"/>
      <c r="D277" s="231" t="s">
        <v>147</v>
      </c>
      <c r="E277" s="40"/>
      <c r="F277" s="232" t="s">
        <v>856</v>
      </c>
      <c r="G277" s="40"/>
      <c r="H277" s="40"/>
      <c r="I277" s="233"/>
      <c r="J277" s="40"/>
      <c r="K277" s="40"/>
      <c r="L277" s="44"/>
      <c r="M277" s="234"/>
      <c r="N277" s="23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147</v>
      </c>
      <c r="AU277" s="17" t="s">
        <v>89</v>
      </c>
    </row>
    <row r="278" s="2" customFormat="1" ht="24.15" customHeight="1">
      <c r="A278" s="38"/>
      <c r="B278" s="39"/>
      <c r="C278" s="218" t="s">
        <v>374</v>
      </c>
      <c r="D278" s="218" t="s">
        <v>140</v>
      </c>
      <c r="E278" s="219" t="s">
        <v>857</v>
      </c>
      <c r="F278" s="220" t="s">
        <v>858</v>
      </c>
      <c r="G278" s="221" t="s">
        <v>143</v>
      </c>
      <c r="H278" s="222">
        <v>57</v>
      </c>
      <c r="I278" s="223"/>
      <c r="J278" s="224">
        <f>ROUND(I278*H278,2)</f>
        <v>0</v>
      </c>
      <c r="K278" s="220" t="s">
        <v>144</v>
      </c>
      <c r="L278" s="44"/>
      <c r="M278" s="225" t="s">
        <v>1</v>
      </c>
      <c r="N278" s="226" t="s">
        <v>44</v>
      </c>
      <c r="O278" s="91"/>
      <c r="P278" s="227">
        <f>O278*H278</f>
        <v>0</v>
      </c>
      <c r="Q278" s="227">
        <v>0.0011999999999999999</v>
      </c>
      <c r="R278" s="227">
        <f>Q278*H278</f>
        <v>0.068399999999999989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145</v>
      </c>
      <c r="AT278" s="229" t="s">
        <v>140</v>
      </c>
      <c r="AU278" s="229" t="s">
        <v>89</v>
      </c>
      <c r="AY278" s="17" t="s">
        <v>138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87</v>
      </c>
      <c r="BK278" s="230">
        <f>ROUND(I278*H278,2)</f>
        <v>0</v>
      </c>
      <c r="BL278" s="17" t="s">
        <v>145</v>
      </c>
      <c r="BM278" s="229" t="s">
        <v>859</v>
      </c>
    </row>
    <row r="279" s="2" customFormat="1">
      <c r="A279" s="38"/>
      <c r="B279" s="39"/>
      <c r="C279" s="40"/>
      <c r="D279" s="231" t="s">
        <v>147</v>
      </c>
      <c r="E279" s="40"/>
      <c r="F279" s="232" t="s">
        <v>860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147</v>
      </c>
      <c r="AU279" s="17" t="s">
        <v>89</v>
      </c>
    </row>
    <row r="280" s="2" customFormat="1" ht="24.15" customHeight="1">
      <c r="A280" s="38"/>
      <c r="B280" s="39"/>
      <c r="C280" s="218" t="s">
        <v>380</v>
      </c>
      <c r="D280" s="218" t="s">
        <v>140</v>
      </c>
      <c r="E280" s="219" t="s">
        <v>342</v>
      </c>
      <c r="F280" s="220" t="s">
        <v>343</v>
      </c>
      <c r="G280" s="221" t="s">
        <v>179</v>
      </c>
      <c r="H280" s="222">
        <v>23</v>
      </c>
      <c r="I280" s="223"/>
      <c r="J280" s="224">
        <f>ROUND(I280*H280,2)</f>
        <v>0</v>
      </c>
      <c r="K280" s="220" t="s">
        <v>144</v>
      </c>
      <c r="L280" s="44"/>
      <c r="M280" s="225" t="s">
        <v>1</v>
      </c>
      <c r="N280" s="226" t="s">
        <v>44</v>
      </c>
      <c r="O280" s="91"/>
      <c r="P280" s="227">
        <f>O280*H280</f>
        <v>0</v>
      </c>
      <c r="Q280" s="227">
        <v>0.089779999999999999</v>
      </c>
      <c r="R280" s="227">
        <f>Q280*H280</f>
        <v>2.06494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145</v>
      </c>
      <c r="AT280" s="229" t="s">
        <v>140</v>
      </c>
      <c r="AU280" s="229" t="s">
        <v>89</v>
      </c>
      <c r="AY280" s="17" t="s">
        <v>138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87</v>
      </c>
      <c r="BK280" s="230">
        <f>ROUND(I280*H280,2)</f>
        <v>0</v>
      </c>
      <c r="BL280" s="17" t="s">
        <v>145</v>
      </c>
      <c r="BM280" s="229" t="s">
        <v>861</v>
      </c>
    </row>
    <row r="281" s="2" customFormat="1">
      <c r="A281" s="38"/>
      <c r="B281" s="39"/>
      <c r="C281" s="40"/>
      <c r="D281" s="231" t="s">
        <v>147</v>
      </c>
      <c r="E281" s="40"/>
      <c r="F281" s="232" t="s">
        <v>345</v>
      </c>
      <c r="G281" s="40"/>
      <c r="H281" s="40"/>
      <c r="I281" s="233"/>
      <c r="J281" s="40"/>
      <c r="K281" s="40"/>
      <c r="L281" s="44"/>
      <c r="M281" s="234"/>
      <c r="N281" s="235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147</v>
      </c>
      <c r="AU281" s="17" t="s">
        <v>89</v>
      </c>
    </row>
    <row r="282" s="13" customFormat="1">
      <c r="A282" s="13"/>
      <c r="B282" s="236"/>
      <c r="C282" s="237"/>
      <c r="D282" s="231" t="s">
        <v>149</v>
      </c>
      <c r="E282" s="238" t="s">
        <v>1</v>
      </c>
      <c r="F282" s="239" t="s">
        <v>862</v>
      </c>
      <c r="G282" s="237"/>
      <c r="H282" s="240">
        <v>23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6" t="s">
        <v>149</v>
      </c>
      <c r="AU282" s="246" t="s">
        <v>89</v>
      </c>
      <c r="AV282" s="13" t="s">
        <v>89</v>
      </c>
      <c r="AW282" s="13" t="s">
        <v>37</v>
      </c>
      <c r="AX282" s="13" t="s">
        <v>79</v>
      </c>
      <c r="AY282" s="246" t="s">
        <v>138</v>
      </c>
    </row>
    <row r="283" s="14" customFormat="1">
      <c r="A283" s="14"/>
      <c r="B283" s="247"/>
      <c r="C283" s="248"/>
      <c r="D283" s="231" t="s">
        <v>149</v>
      </c>
      <c r="E283" s="249" t="s">
        <v>1</v>
      </c>
      <c r="F283" s="250" t="s">
        <v>152</v>
      </c>
      <c r="G283" s="248"/>
      <c r="H283" s="251">
        <v>23</v>
      </c>
      <c r="I283" s="252"/>
      <c r="J283" s="248"/>
      <c r="K283" s="248"/>
      <c r="L283" s="253"/>
      <c r="M283" s="254"/>
      <c r="N283" s="255"/>
      <c r="O283" s="255"/>
      <c r="P283" s="255"/>
      <c r="Q283" s="255"/>
      <c r="R283" s="255"/>
      <c r="S283" s="255"/>
      <c r="T283" s="25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7" t="s">
        <v>149</v>
      </c>
      <c r="AU283" s="257" t="s">
        <v>89</v>
      </c>
      <c r="AV283" s="14" t="s">
        <v>145</v>
      </c>
      <c r="AW283" s="14" t="s">
        <v>37</v>
      </c>
      <c r="AX283" s="14" t="s">
        <v>87</v>
      </c>
      <c r="AY283" s="257" t="s">
        <v>138</v>
      </c>
    </row>
    <row r="284" s="2" customFormat="1" ht="16.5" customHeight="1">
      <c r="A284" s="38"/>
      <c r="B284" s="39"/>
      <c r="C284" s="259" t="s">
        <v>386</v>
      </c>
      <c r="D284" s="259" t="s">
        <v>284</v>
      </c>
      <c r="E284" s="260" t="s">
        <v>348</v>
      </c>
      <c r="F284" s="261" t="s">
        <v>349</v>
      </c>
      <c r="G284" s="262" t="s">
        <v>143</v>
      </c>
      <c r="H284" s="263">
        <v>2.2999999999999998</v>
      </c>
      <c r="I284" s="264"/>
      <c r="J284" s="265">
        <f>ROUND(I284*H284,2)</f>
        <v>0</v>
      </c>
      <c r="K284" s="261" t="s">
        <v>144</v>
      </c>
      <c r="L284" s="266"/>
      <c r="M284" s="267" t="s">
        <v>1</v>
      </c>
      <c r="N284" s="268" t="s">
        <v>44</v>
      </c>
      <c r="O284" s="91"/>
      <c r="P284" s="227">
        <f>O284*H284</f>
        <v>0</v>
      </c>
      <c r="Q284" s="227">
        <v>0.222</v>
      </c>
      <c r="R284" s="227">
        <f>Q284*H284</f>
        <v>0.51059999999999994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189</v>
      </c>
      <c r="AT284" s="229" t="s">
        <v>284</v>
      </c>
      <c r="AU284" s="229" t="s">
        <v>89</v>
      </c>
      <c r="AY284" s="17" t="s">
        <v>138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87</v>
      </c>
      <c r="BK284" s="230">
        <f>ROUND(I284*H284,2)</f>
        <v>0</v>
      </c>
      <c r="BL284" s="17" t="s">
        <v>145</v>
      </c>
      <c r="BM284" s="229" t="s">
        <v>863</v>
      </c>
    </row>
    <row r="285" s="2" customFormat="1">
      <c r="A285" s="38"/>
      <c r="B285" s="39"/>
      <c r="C285" s="40"/>
      <c r="D285" s="231" t="s">
        <v>147</v>
      </c>
      <c r="E285" s="40"/>
      <c r="F285" s="232" t="s">
        <v>349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147</v>
      </c>
      <c r="AU285" s="17" t="s">
        <v>89</v>
      </c>
    </row>
    <row r="286" s="13" customFormat="1">
      <c r="A286" s="13"/>
      <c r="B286" s="236"/>
      <c r="C286" s="237"/>
      <c r="D286" s="231" t="s">
        <v>149</v>
      </c>
      <c r="E286" s="237"/>
      <c r="F286" s="239" t="s">
        <v>864</v>
      </c>
      <c r="G286" s="237"/>
      <c r="H286" s="240">
        <v>2.2999999999999998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149</v>
      </c>
      <c r="AU286" s="246" t="s">
        <v>89</v>
      </c>
      <c r="AV286" s="13" t="s">
        <v>89</v>
      </c>
      <c r="AW286" s="13" t="s">
        <v>4</v>
      </c>
      <c r="AX286" s="13" t="s">
        <v>87</v>
      </c>
      <c r="AY286" s="246" t="s">
        <v>138</v>
      </c>
    </row>
    <row r="287" s="2" customFormat="1" ht="33" customHeight="1">
      <c r="A287" s="38"/>
      <c r="B287" s="39"/>
      <c r="C287" s="218" t="s">
        <v>392</v>
      </c>
      <c r="D287" s="218" t="s">
        <v>140</v>
      </c>
      <c r="E287" s="219" t="s">
        <v>865</v>
      </c>
      <c r="F287" s="220" t="s">
        <v>866</v>
      </c>
      <c r="G287" s="221" t="s">
        <v>179</v>
      </c>
      <c r="H287" s="222">
        <v>3</v>
      </c>
      <c r="I287" s="223"/>
      <c r="J287" s="224">
        <f>ROUND(I287*H287,2)</f>
        <v>0</v>
      </c>
      <c r="K287" s="220" t="s">
        <v>144</v>
      </c>
      <c r="L287" s="44"/>
      <c r="M287" s="225" t="s">
        <v>1</v>
      </c>
      <c r="N287" s="226" t="s">
        <v>44</v>
      </c>
      <c r="O287" s="91"/>
      <c r="P287" s="227">
        <f>O287*H287</f>
        <v>0</v>
      </c>
      <c r="Q287" s="227">
        <v>0.15540000000000001</v>
      </c>
      <c r="R287" s="227">
        <f>Q287*H287</f>
        <v>0.46620000000000006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145</v>
      </c>
      <c r="AT287" s="229" t="s">
        <v>140</v>
      </c>
      <c r="AU287" s="229" t="s">
        <v>89</v>
      </c>
      <c r="AY287" s="17" t="s">
        <v>138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87</v>
      </c>
      <c r="BK287" s="230">
        <f>ROUND(I287*H287,2)</f>
        <v>0</v>
      </c>
      <c r="BL287" s="17" t="s">
        <v>145</v>
      </c>
      <c r="BM287" s="229" t="s">
        <v>867</v>
      </c>
    </row>
    <row r="288" s="2" customFormat="1">
      <c r="A288" s="38"/>
      <c r="B288" s="39"/>
      <c r="C288" s="40"/>
      <c r="D288" s="231" t="s">
        <v>147</v>
      </c>
      <c r="E288" s="40"/>
      <c r="F288" s="232" t="s">
        <v>868</v>
      </c>
      <c r="G288" s="40"/>
      <c r="H288" s="40"/>
      <c r="I288" s="233"/>
      <c r="J288" s="40"/>
      <c r="K288" s="40"/>
      <c r="L288" s="44"/>
      <c r="M288" s="234"/>
      <c r="N288" s="235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147</v>
      </c>
      <c r="AU288" s="17" t="s">
        <v>89</v>
      </c>
    </row>
    <row r="289" s="2" customFormat="1" ht="33" customHeight="1">
      <c r="A289" s="38"/>
      <c r="B289" s="39"/>
      <c r="C289" s="218" t="s">
        <v>398</v>
      </c>
      <c r="D289" s="218" t="s">
        <v>140</v>
      </c>
      <c r="E289" s="219" t="s">
        <v>869</v>
      </c>
      <c r="F289" s="220" t="s">
        <v>870</v>
      </c>
      <c r="G289" s="221" t="s">
        <v>179</v>
      </c>
      <c r="H289" s="222">
        <v>24</v>
      </c>
      <c r="I289" s="223"/>
      <c r="J289" s="224">
        <f>ROUND(I289*H289,2)</f>
        <v>0</v>
      </c>
      <c r="K289" s="220" t="s">
        <v>144</v>
      </c>
      <c r="L289" s="44"/>
      <c r="M289" s="225" t="s">
        <v>1</v>
      </c>
      <c r="N289" s="226" t="s">
        <v>44</v>
      </c>
      <c r="O289" s="91"/>
      <c r="P289" s="227">
        <f>O289*H289</f>
        <v>0</v>
      </c>
      <c r="Q289" s="227">
        <v>0.1295</v>
      </c>
      <c r="R289" s="227">
        <f>Q289*H289</f>
        <v>3.1080000000000001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145</v>
      </c>
      <c r="AT289" s="229" t="s">
        <v>140</v>
      </c>
      <c r="AU289" s="229" t="s">
        <v>89</v>
      </c>
      <c r="AY289" s="17" t="s">
        <v>138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87</v>
      </c>
      <c r="BK289" s="230">
        <f>ROUND(I289*H289,2)</f>
        <v>0</v>
      </c>
      <c r="BL289" s="17" t="s">
        <v>145</v>
      </c>
      <c r="BM289" s="229" t="s">
        <v>871</v>
      </c>
    </row>
    <row r="290" s="2" customFormat="1">
      <c r="A290" s="38"/>
      <c r="B290" s="39"/>
      <c r="C290" s="40"/>
      <c r="D290" s="231" t="s">
        <v>147</v>
      </c>
      <c r="E290" s="40"/>
      <c r="F290" s="232" t="s">
        <v>872</v>
      </c>
      <c r="G290" s="40"/>
      <c r="H290" s="40"/>
      <c r="I290" s="233"/>
      <c r="J290" s="40"/>
      <c r="K290" s="40"/>
      <c r="L290" s="44"/>
      <c r="M290" s="234"/>
      <c r="N290" s="235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147</v>
      </c>
      <c r="AU290" s="17" t="s">
        <v>89</v>
      </c>
    </row>
    <row r="291" s="2" customFormat="1" ht="24.15" customHeight="1">
      <c r="A291" s="38"/>
      <c r="B291" s="39"/>
      <c r="C291" s="218" t="s">
        <v>404</v>
      </c>
      <c r="D291" s="218" t="s">
        <v>140</v>
      </c>
      <c r="E291" s="219" t="s">
        <v>353</v>
      </c>
      <c r="F291" s="220" t="s">
        <v>354</v>
      </c>
      <c r="G291" s="221" t="s">
        <v>179</v>
      </c>
      <c r="H291" s="222">
        <v>20</v>
      </c>
      <c r="I291" s="223"/>
      <c r="J291" s="224">
        <f>ROUND(I291*H291,2)</f>
        <v>0</v>
      </c>
      <c r="K291" s="220" t="s">
        <v>144</v>
      </c>
      <c r="L291" s="44"/>
      <c r="M291" s="225" t="s">
        <v>1</v>
      </c>
      <c r="N291" s="226" t="s">
        <v>44</v>
      </c>
      <c r="O291" s="91"/>
      <c r="P291" s="227">
        <f>O291*H291</f>
        <v>0</v>
      </c>
      <c r="Q291" s="227">
        <v>0.16849</v>
      </c>
      <c r="R291" s="227">
        <f>Q291*H291</f>
        <v>3.3698000000000001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145</v>
      </c>
      <c r="AT291" s="229" t="s">
        <v>140</v>
      </c>
      <c r="AU291" s="229" t="s">
        <v>89</v>
      </c>
      <c r="AY291" s="17" t="s">
        <v>138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87</v>
      </c>
      <c r="BK291" s="230">
        <f>ROUND(I291*H291,2)</f>
        <v>0</v>
      </c>
      <c r="BL291" s="17" t="s">
        <v>145</v>
      </c>
      <c r="BM291" s="229" t="s">
        <v>873</v>
      </c>
    </row>
    <row r="292" s="2" customFormat="1">
      <c r="A292" s="38"/>
      <c r="B292" s="39"/>
      <c r="C292" s="40"/>
      <c r="D292" s="231" t="s">
        <v>147</v>
      </c>
      <c r="E292" s="40"/>
      <c r="F292" s="232" t="s">
        <v>356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147</v>
      </c>
      <c r="AU292" s="17" t="s">
        <v>89</v>
      </c>
    </row>
    <row r="293" s="2" customFormat="1" ht="16.5" customHeight="1">
      <c r="A293" s="38"/>
      <c r="B293" s="39"/>
      <c r="C293" s="259" t="s">
        <v>409</v>
      </c>
      <c r="D293" s="259" t="s">
        <v>284</v>
      </c>
      <c r="E293" s="260" t="s">
        <v>874</v>
      </c>
      <c r="F293" s="261" t="s">
        <v>875</v>
      </c>
      <c r="G293" s="262" t="s">
        <v>179</v>
      </c>
      <c r="H293" s="263">
        <v>3</v>
      </c>
      <c r="I293" s="264"/>
      <c r="J293" s="265">
        <f>ROUND(I293*H293,2)</f>
        <v>0</v>
      </c>
      <c r="K293" s="261" t="s">
        <v>144</v>
      </c>
      <c r="L293" s="266"/>
      <c r="M293" s="267" t="s">
        <v>1</v>
      </c>
      <c r="N293" s="268" t="s">
        <v>44</v>
      </c>
      <c r="O293" s="91"/>
      <c r="P293" s="227">
        <f>O293*H293</f>
        <v>0</v>
      </c>
      <c r="Q293" s="227">
        <v>0.080000000000000002</v>
      </c>
      <c r="R293" s="227">
        <f>Q293*H293</f>
        <v>0.23999999999999999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189</v>
      </c>
      <c r="AT293" s="229" t="s">
        <v>284</v>
      </c>
      <c r="AU293" s="229" t="s">
        <v>89</v>
      </c>
      <c r="AY293" s="17" t="s">
        <v>138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87</v>
      </c>
      <c r="BK293" s="230">
        <f>ROUND(I293*H293,2)</f>
        <v>0</v>
      </c>
      <c r="BL293" s="17" t="s">
        <v>145</v>
      </c>
      <c r="BM293" s="229" t="s">
        <v>876</v>
      </c>
    </row>
    <row r="294" s="2" customFormat="1">
      <c r="A294" s="38"/>
      <c r="B294" s="39"/>
      <c r="C294" s="40"/>
      <c r="D294" s="231" t="s">
        <v>147</v>
      </c>
      <c r="E294" s="40"/>
      <c r="F294" s="232" t="s">
        <v>875</v>
      </c>
      <c r="G294" s="40"/>
      <c r="H294" s="40"/>
      <c r="I294" s="233"/>
      <c r="J294" s="40"/>
      <c r="K294" s="40"/>
      <c r="L294" s="44"/>
      <c r="M294" s="234"/>
      <c r="N294" s="235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147</v>
      </c>
      <c r="AU294" s="17" t="s">
        <v>89</v>
      </c>
    </row>
    <row r="295" s="2" customFormat="1" ht="16.5" customHeight="1">
      <c r="A295" s="38"/>
      <c r="B295" s="39"/>
      <c r="C295" s="259" t="s">
        <v>414</v>
      </c>
      <c r="D295" s="259" t="s">
        <v>284</v>
      </c>
      <c r="E295" s="260" t="s">
        <v>877</v>
      </c>
      <c r="F295" s="261" t="s">
        <v>878</v>
      </c>
      <c r="G295" s="262" t="s">
        <v>179</v>
      </c>
      <c r="H295" s="263">
        <v>24</v>
      </c>
      <c r="I295" s="264"/>
      <c r="J295" s="265">
        <f>ROUND(I295*H295,2)</f>
        <v>0</v>
      </c>
      <c r="K295" s="261" t="s">
        <v>144</v>
      </c>
      <c r="L295" s="266"/>
      <c r="M295" s="267" t="s">
        <v>1</v>
      </c>
      <c r="N295" s="268" t="s">
        <v>44</v>
      </c>
      <c r="O295" s="91"/>
      <c r="P295" s="227">
        <f>O295*H295</f>
        <v>0</v>
      </c>
      <c r="Q295" s="227">
        <v>0.024</v>
      </c>
      <c r="R295" s="227">
        <f>Q295*H295</f>
        <v>0.57600000000000007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189</v>
      </c>
      <c r="AT295" s="229" t="s">
        <v>284</v>
      </c>
      <c r="AU295" s="229" t="s">
        <v>89</v>
      </c>
      <c r="AY295" s="17" t="s">
        <v>138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87</v>
      </c>
      <c r="BK295" s="230">
        <f>ROUND(I295*H295,2)</f>
        <v>0</v>
      </c>
      <c r="BL295" s="17" t="s">
        <v>145</v>
      </c>
      <c r="BM295" s="229" t="s">
        <v>879</v>
      </c>
    </row>
    <row r="296" s="2" customFormat="1">
      <c r="A296" s="38"/>
      <c r="B296" s="39"/>
      <c r="C296" s="40"/>
      <c r="D296" s="231" t="s">
        <v>147</v>
      </c>
      <c r="E296" s="40"/>
      <c r="F296" s="232" t="s">
        <v>878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147</v>
      </c>
      <c r="AU296" s="17" t="s">
        <v>89</v>
      </c>
    </row>
    <row r="297" s="2" customFormat="1" ht="21.75" customHeight="1">
      <c r="A297" s="38"/>
      <c r="B297" s="39"/>
      <c r="C297" s="259" t="s">
        <v>421</v>
      </c>
      <c r="D297" s="259" t="s">
        <v>284</v>
      </c>
      <c r="E297" s="260" t="s">
        <v>880</v>
      </c>
      <c r="F297" s="261" t="s">
        <v>881</v>
      </c>
      <c r="G297" s="262" t="s">
        <v>143</v>
      </c>
      <c r="H297" s="263">
        <v>11.6</v>
      </c>
      <c r="I297" s="264"/>
      <c r="J297" s="265">
        <f>ROUND(I297*H297,2)</f>
        <v>0</v>
      </c>
      <c r="K297" s="261" t="s">
        <v>144</v>
      </c>
      <c r="L297" s="266"/>
      <c r="M297" s="267" t="s">
        <v>1</v>
      </c>
      <c r="N297" s="268" t="s">
        <v>44</v>
      </c>
      <c r="O297" s="91"/>
      <c r="P297" s="227">
        <f>O297*H297</f>
        <v>0</v>
      </c>
      <c r="Q297" s="227">
        <v>0.13100000000000001</v>
      </c>
      <c r="R297" s="227">
        <f>Q297*H297</f>
        <v>1.5196000000000001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189</v>
      </c>
      <c r="AT297" s="229" t="s">
        <v>284</v>
      </c>
      <c r="AU297" s="229" t="s">
        <v>89</v>
      </c>
      <c r="AY297" s="17" t="s">
        <v>138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87</v>
      </c>
      <c r="BK297" s="230">
        <f>ROUND(I297*H297,2)</f>
        <v>0</v>
      </c>
      <c r="BL297" s="17" t="s">
        <v>145</v>
      </c>
      <c r="BM297" s="229" t="s">
        <v>882</v>
      </c>
    </row>
    <row r="298" s="2" customFormat="1">
      <c r="A298" s="38"/>
      <c r="B298" s="39"/>
      <c r="C298" s="40"/>
      <c r="D298" s="231" t="s">
        <v>147</v>
      </c>
      <c r="E298" s="40"/>
      <c r="F298" s="232" t="s">
        <v>881</v>
      </c>
      <c r="G298" s="40"/>
      <c r="H298" s="40"/>
      <c r="I298" s="233"/>
      <c r="J298" s="40"/>
      <c r="K298" s="40"/>
      <c r="L298" s="44"/>
      <c r="M298" s="234"/>
      <c r="N298" s="235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147</v>
      </c>
      <c r="AU298" s="17" t="s">
        <v>89</v>
      </c>
    </row>
    <row r="299" s="13" customFormat="1">
      <c r="A299" s="13"/>
      <c r="B299" s="236"/>
      <c r="C299" s="237"/>
      <c r="D299" s="231" t="s">
        <v>149</v>
      </c>
      <c r="E299" s="238" t="s">
        <v>1</v>
      </c>
      <c r="F299" s="239" t="s">
        <v>883</v>
      </c>
      <c r="G299" s="237"/>
      <c r="H299" s="240">
        <v>11.6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149</v>
      </c>
      <c r="AU299" s="246" t="s">
        <v>89</v>
      </c>
      <c r="AV299" s="13" t="s">
        <v>89</v>
      </c>
      <c r="AW299" s="13" t="s">
        <v>37</v>
      </c>
      <c r="AX299" s="13" t="s">
        <v>87</v>
      </c>
      <c r="AY299" s="246" t="s">
        <v>138</v>
      </c>
    </row>
    <row r="300" s="2" customFormat="1" ht="21.75" customHeight="1">
      <c r="A300" s="38"/>
      <c r="B300" s="39"/>
      <c r="C300" s="259" t="s">
        <v>429</v>
      </c>
      <c r="D300" s="259" t="s">
        <v>284</v>
      </c>
      <c r="E300" s="260" t="s">
        <v>884</v>
      </c>
      <c r="F300" s="261" t="s">
        <v>885</v>
      </c>
      <c r="G300" s="262" t="s">
        <v>143</v>
      </c>
      <c r="H300" s="263">
        <v>18.675000000000001</v>
      </c>
      <c r="I300" s="264"/>
      <c r="J300" s="265">
        <f>ROUND(I300*H300,2)</f>
        <v>0</v>
      </c>
      <c r="K300" s="261" t="s">
        <v>144</v>
      </c>
      <c r="L300" s="266"/>
      <c r="M300" s="267" t="s">
        <v>1</v>
      </c>
      <c r="N300" s="268" t="s">
        <v>44</v>
      </c>
      <c r="O300" s="91"/>
      <c r="P300" s="227">
        <f>O300*H300</f>
        <v>0</v>
      </c>
      <c r="Q300" s="227">
        <v>0.13100000000000001</v>
      </c>
      <c r="R300" s="227">
        <f>Q300*H300</f>
        <v>2.4464250000000001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189</v>
      </c>
      <c r="AT300" s="229" t="s">
        <v>284</v>
      </c>
      <c r="AU300" s="229" t="s">
        <v>89</v>
      </c>
      <c r="AY300" s="17" t="s">
        <v>138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87</v>
      </c>
      <c r="BK300" s="230">
        <f>ROUND(I300*H300,2)</f>
        <v>0</v>
      </c>
      <c r="BL300" s="17" t="s">
        <v>145</v>
      </c>
      <c r="BM300" s="229" t="s">
        <v>886</v>
      </c>
    </row>
    <row r="301" s="2" customFormat="1">
      <c r="A301" s="38"/>
      <c r="B301" s="39"/>
      <c r="C301" s="40"/>
      <c r="D301" s="231" t="s">
        <v>147</v>
      </c>
      <c r="E301" s="40"/>
      <c r="F301" s="232" t="s">
        <v>885</v>
      </c>
      <c r="G301" s="40"/>
      <c r="H301" s="40"/>
      <c r="I301" s="233"/>
      <c r="J301" s="40"/>
      <c r="K301" s="40"/>
      <c r="L301" s="44"/>
      <c r="M301" s="234"/>
      <c r="N301" s="235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147</v>
      </c>
      <c r="AU301" s="17" t="s">
        <v>89</v>
      </c>
    </row>
    <row r="302" s="13" customFormat="1">
      <c r="A302" s="13"/>
      <c r="B302" s="236"/>
      <c r="C302" s="237"/>
      <c r="D302" s="231" t="s">
        <v>149</v>
      </c>
      <c r="E302" s="238" t="s">
        <v>1</v>
      </c>
      <c r="F302" s="239" t="s">
        <v>887</v>
      </c>
      <c r="G302" s="237"/>
      <c r="H302" s="240">
        <v>12.6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6" t="s">
        <v>149</v>
      </c>
      <c r="AU302" s="246" t="s">
        <v>89</v>
      </c>
      <c r="AV302" s="13" t="s">
        <v>89</v>
      </c>
      <c r="AW302" s="13" t="s">
        <v>37</v>
      </c>
      <c r="AX302" s="13" t="s">
        <v>79</v>
      </c>
      <c r="AY302" s="246" t="s">
        <v>138</v>
      </c>
    </row>
    <row r="303" s="13" customFormat="1">
      <c r="A303" s="13"/>
      <c r="B303" s="236"/>
      <c r="C303" s="237"/>
      <c r="D303" s="231" t="s">
        <v>149</v>
      </c>
      <c r="E303" s="238" t="s">
        <v>1</v>
      </c>
      <c r="F303" s="239" t="s">
        <v>888</v>
      </c>
      <c r="G303" s="237"/>
      <c r="H303" s="240">
        <v>6.0750000000000002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149</v>
      </c>
      <c r="AU303" s="246" t="s">
        <v>89</v>
      </c>
      <c r="AV303" s="13" t="s">
        <v>89</v>
      </c>
      <c r="AW303" s="13" t="s">
        <v>37</v>
      </c>
      <c r="AX303" s="13" t="s">
        <v>79</v>
      </c>
      <c r="AY303" s="246" t="s">
        <v>138</v>
      </c>
    </row>
    <row r="304" s="14" customFormat="1">
      <c r="A304" s="14"/>
      <c r="B304" s="247"/>
      <c r="C304" s="248"/>
      <c r="D304" s="231" t="s">
        <v>149</v>
      </c>
      <c r="E304" s="249" t="s">
        <v>1</v>
      </c>
      <c r="F304" s="250" t="s">
        <v>152</v>
      </c>
      <c r="G304" s="248"/>
      <c r="H304" s="251">
        <v>18.675000000000001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149</v>
      </c>
      <c r="AU304" s="257" t="s">
        <v>89</v>
      </c>
      <c r="AV304" s="14" t="s">
        <v>145</v>
      </c>
      <c r="AW304" s="14" t="s">
        <v>37</v>
      </c>
      <c r="AX304" s="14" t="s">
        <v>87</v>
      </c>
      <c r="AY304" s="257" t="s">
        <v>138</v>
      </c>
    </row>
    <row r="305" s="2" customFormat="1" ht="16.5" customHeight="1">
      <c r="A305" s="38"/>
      <c r="B305" s="39"/>
      <c r="C305" s="259" t="s">
        <v>434</v>
      </c>
      <c r="D305" s="259" t="s">
        <v>284</v>
      </c>
      <c r="E305" s="260" t="s">
        <v>364</v>
      </c>
      <c r="F305" s="261" t="s">
        <v>365</v>
      </c>
      <c r="G305" s="262" t="s">
        <v>179</v>
      </c>
      <c r="H305" s="263">
        <v>20</v>
      </c>
      <c r="I305" s="264"/>
      <c r="J305" s="265">
        <f>ROUND(I305*H305,2)</f>
        <v>0</v>
      </c>
      <c r="K305" s="261" t="s">
        <v>144</v>
      </c>
      <c r="L305" s="266"/>
      <c r="M305" s="267" t="s">
        <v>1</v>
      </c>
      <c r="N305" s="268" t="s">
        <v>44</v>
      </c>
      <c r="O305" s="91"/>
      <c r="P305" s="227">
        <f>O305*H305</f>
        <v>0</v>
      </c>
      <c r="Q305" s="227">
        <v>0.125</v>
      </c>
      <c r="R305" s="227">
        <f>Q305*H305</f>
        <v>2.5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189</v>
      </c>
      <c r="AT305" s="229" t="s">
        <v>284</v>
      </c>
      <c r="AU305" s="229" t="s">
        <v>89</v>
      </c>
      <c r="AY305" s="17" t="s">
        <v>138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87</v>
      </c>
      <c r="BK305" s="230">
        <f>ROUND(I305*H305,2)</f>
        <v>0</v>
      </c>
      <c r="BL305" s="17" t="s">
        <v>145</v>
      </c>
      <c r="BM305" s="229" t="s">
        <v>889</v>
      </c>
    </row>
    <row r="306" s="2" customFormat="1">
      <c r="A306" s="38"/>
      <c r="B306" s="39"/>
      <c r="C306" s="40"/>
      <c r="D306" s="231" t="s">
        <v>147</v>
      </c>
      <c r="E306" s="40"/>
      <c r="F306" s="232" t="s">
        <v>365</v>
      </c>
      <c r="G306" s="40"/>
      <c r="H306" s="40"/>
      <c r="I306" s="233"/>
      <c r="J306" s="40"/>
      <c r="K306" s="40"/>
      <c r="L306" s="44"/>
      <c r="M306" s="234"/>
      <c r="N306" s="235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147</v>
      </c>
      <c r="AU306" s="17" t="s">
        <v>89</v>
      </c>
    </row>
    <row r="307" s="2" customFormat="1" ht="16.5" customHeight="1">
      <c r="A307" s="38"/>
      <c r="B307" s="39"/>
      <c r="C307" s="218" t="s">
        <v>439</v>
      </c>
      <c r="D307" s="218" t="s">
        <v>140</v>
      </c>
      <c r="E307" s="219" t="s">
        <v>387</v>
      </c>
      <c r="F307" s="220" t="s">
        <v>388</v>
      </c>
      <c r="G307" s="221" t="s">
        <v>179</v>
      </c>
      <c r="H307" s="222">
        <v>8</v>
      </c>
      <c r="I307" s="223"/>
      <c r="J307" s="224">
        <f>ROUND(I307*H307,2)</f>
        <v>0</v>
      </c>
      <c r="K307" s="220" t="s">
        <v>144</v>
      </c>
      <c r="L307" s="44"/>
      <c r="M307" s="225" t="s">
        <v>1</v>
      </c>
      <c r="N307" s="226" t="s">
        <v>44</v>
      </c>
      <c r="O307" s="91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145</v>
      </c>
      <c r="AT307" s="229" t="s">
        <v>140</v>
      </c>
      <c r="AU307" s="229" t="s">
        <v>89</v>
      </c>
      <c r="AY307" s="17" t="s">
        <v>138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87</v>
      </c>
      <c r="BK307" s="230">
        <f>ROUND(I307*H307,2)</f>
        <v>0</v>
      </c>
      <c r="BL307" s="17" t="s">
        <v>145</v>
      </c>
      <c r="BM307" s="229" t="s">
        <v>890</v>
      </c>
    </row>
    <row r="308" s="2" customFormat="1">
      <c r="A308" s="38"/>
      <c r="B308" s="39"/>
      <c r="C308" s="40"/>
      <c r="D308" s="231" t="s">
        <v>147</v>
      </c>
      <c r="E308" s="40"/>
      <c r="F308" s="232" t="s">
        <v>390</v>
      </c>
      <c r="G308" s="40"/>
      <c r="H308" s="40"/>
      <c r="I308" s="233"/>
      <c r="J308" s="40"/>
      <c r="K308" s="40"/>
      <c r="L308" s="44"/>
      <c r="M308" s="234"/>
      <c r="N308" s="235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147</v>
      </c>
      <c r="AU308" s="17" t="s">
        <v>89</v>
      </c>
    </row>
    <row r="309" s="2" customFormat="1" ht="24.15" customHeight="1">
      <c r="A309" s="38"/>
      <c r="B309" s="39"/>
      <c r="C309" s="218" t="s">
        <v>444</v>
      </c>
      <c r="D309" s="218" t="s">
        <v>140</v>
      </c>
      <c r="E309" s="219" t="s">
        <v>393</v>
      </c>
      <c r="F309" s="220" t="s">
        <v>394</v>
      </c>
      <c r="G309" s="221" t="s">
        <v>179</v>
      </c>
      <c r="H309" s="222">
        <v>27</v>
      </c>
      <c r="I309" s="223"/>
      <c r="J309" s="224">
        <f>ROUND(I309*H309,2)</f>
        <v>0</v>
      </c>
      <c r="K309" s="220" t="s">
        <v>144</v>
      </c>
      <c r="L309" s="44"/>
      <c r="M309" s="225" t="s">
        <v>1</v>
      </c>
      <c r="N309" s="226" t="s">
        <v>44</v>
      </c>
      <c r="O309" s="91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9" t="s">
        <v>145</v>
      </c>
      <c r="AT309" s="229" t="s">
        <v>140</v>
      </c>
      <c r="AU309" s="229" t="s">
        <v>89</v>
      </c>
      <c r="AY309" s="17" t="s">
        <v>138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7" t="s">
        <v>87</v>
      </c>
      <c r="BK309" s="230">
        <f>ROUND(I309*H309,2)</f>
        <v>0</v>
      </c>
      <c r="BL309" s="17" t="s">
        <v>145</v>
      </c>
      <c r="BM309" s="229" t="s">
        <v>891</v>
      </c>
    </row>
    <row r="310" s="2" customFormat="1">
      <c r="A310" s="38"/>
      <c r="B310" s="39"/>
      <c r="C310" s="40"/>
      <c r="D310" s="231" t="s">
        <v>147</v>
      </c>
      <c r="E310" s="40"/>
      <c r="F310" s="232" t="s">
        <v>396</v>
      </c>
      <c r="G310" s="40"/>
      <c r="H310" s="40"/>
      <c r="I310" s="233"/>
      <c r="J310" s="40"/>
      <c r="K310" s="40"/>
      <c r="L310" s="44"/>
      <c r="M310" s="234"/>
      <c r="N310" s="235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147</v>
      </c>
      <c r="AU310" s="17" t="s">
        <v>89</v>
      </c>
    </row>
    <row r="311" s="12" customFormat="1" ht="22.8" customHeight="1">
      <c r="A311" s="12"/>
      <c r="B311" s="202"/>
      <c r="C311" s="203"/>
      <c r="D311" s="204" t="s">
        <v>78</v>
      </c>
      <c r="E311" s="216" t="s">
        <v>454</v>
      </c>
      <c r="F311" s="216" t="s">
        <v>455</v>
      </c>
      <c r="G311" s="203"/>
      <c r="H311" s="203"/>
      <c r="I311" s="206"/>
      <c r="J311" s="217">
        <f>BK311</f>
        <v>0</v>
      </c>
      <c r="K311" s="203"/>
      <c r="L311" s="208"/>
      <c r="M311" s="209"/>
      <c r="N311" s="210"/>
      <c r="O311" s="210"/>
      <c r="P311" s="211">
        <f>SUM(P312:P343)</f>
        <v>0</v>
      </c>
      <c r="Q311" s="210"/>
      <c r="R311" s="211">
        <f>SUM(R312:R343)</f>
        <v>0</v>
      </c>
      <c r="S311" s="210"/>
      <c r="T311" s="212">
        <f>SUM(T312:T343)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3" t="s">
        <v>87</v>
      </c>
      <c r="AT311" s="214" t="s">
        <v>78</v>
      </c>
      <c r="AU311" s="214" t="s">
        <v>87</v>
      </c>
      <c r="AY311" s="213" t="s">
        <v>138</v>
      </c>
      <c r="BK311" s="215">
        <f>SUM(BK312:BK343)</f>
        <v>0</v>
      </c>
    </row>
    <row r="312" s="2" customFormat="1" ht="37.8" customHeight="1">
      <c r="A312" s="38"/>
      <c r="B312" s="39"/>
      <c r="C312" s="218" t="s">
        <v>449</v>
      </c>
      <c r="D312" s="218" t="s">
        <v>140</v>
      </c>
      <c r="E312" s="219" t="s">
        <v>462</v>
      </c>
      <c r="F312" s="220" t="s">
        <v>463</v>
      </c>
      <c r="G312" s="221" t="s">
        <v>417</v>
      </c>
      <c r="H312" s="222">
        <v>6.1740000000000004</v>
      </c>
      <c r="I312" s="223"/>
      <c r="J312" s="224">
        <f>ROUND(I312*H312,2)</f>
        <v>0</v>
      </c>
      <c r="K312" s="220" t="s">
        <v>144</v>
      </c>
      <c r="L312" s="44"/>
      <c r="M312" s="225" t="s">
        <v>1</v>
      </c>
      <c r="N312" s="226" t="s">
        <v>44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145</v>
      </c>
      <c r="AT312" s="229" t="s">
        <v>140</v>
      </c>
      <c r="AU312" s="229" t="s">
        <v>89</v>
      </c>
      <c r="AY312" s="17" t="s">
        <v>138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87</v>
      </c>
      <c r="BK312" s="230">
        <f>ROUND(I312*H312,2)</f>
        <v>0</v>
      </c>
      <c r="BL312" s="17" t="s">
        <v>145</v>
      </c>
      <c r="BM312" s="229" t="s">
        <v>892</v>
      </c>
    </row>
    <row r="313" s="2" customFormat="1">
      <c r="A313" s="38"/>
      <c r="B313" s="39"/>
      <c r="C313" s="40"/>
      <c r="D313" s="231" t="s">
        <v>147</v>
      </c>
      <c r="E313" s="40"/>
      <c r="F313" s="232" t="s">
        <v>465</v>
      </c>
      <c r="G313" s="40"/>
      <c r="H313" s="40"/>
      <c r="I313" s="233"/>
      <c r="J313" s="40"/>
      <c r="K313" s="40"/>
      <c r="L313" s="44"/>
      <c r="M313" s="234"/>
      <c r="N313" s="235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147</v>
      </c>
      <c r="AU313" s="17" t="s">
        <v>89</v>
      </c>
    </row>
    <row r="314" s="13" customFormat="1">
      <c r="A314" s="13"/>
      <c r="B314" s="236"/>
      <c r="C314" s="237"/>
      <c r="D314" s="231" t="s">
        <v>149</v>
      </c>
      <c r="E314" s="238" t="s">
        <v>1</v>
      </c>
      <c r="F314" s="239" t="s">
        <v>893</v>
      </c>
      <c r="G314" s="237"/>
      <c r="H314" s="240">
        <v>3.172400000000001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149</v>
      </c>
      <c r="AU314" s="246" t="s">
        <v>89</v>
      </c>
      <c r="AV314" s="13" t="s">
        <v>89</v>
      </c>
      <c r="AW314" s="13" t="s">
        <v>37</v>
      </c>
      <c r="AX314" s="13" t="s">
        <v>79</v>
      </c>
      <c r="AY314" s="246" t="s">
        <v>138</v>
      </c>
    </row>
    <row r="315" s="13" customFormat="1">
      <c r="A315" s="13"/>
      <c r="B315" s="236"/>
      <c r="C315" s="237"/>
      <c r="D315" s="231" t="s">
        <v>149</v>
      </c>
      <c r="E315" s="238" t="s">
        <v>1</v>
      </c>
      <c r="F315" s="239" t="s">
        <v>894</v>
      </c>
      <c r="G315" s="237"/>
      <c r="H315" s="240">
        <v>2.2000000000000002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149</v>
      </c>
      <c r="AU315" s="246" t="s">
        <v>89</v>
      </c>
      <c r="AV315" s="13" t="s">
        <v>89</v>
      </c>
      <c r="AW315" s="13" t="s">
        <v>37</v>
      </c>
      <c r="AX315" s="13" t="s">
        <v>79</v>
      </c>
      <c r="AY315" s="246" t="s">
        <v>138</v>
      </c>
    </row>
    <row r="316" s="13" customFormat="1">
      <c r="A316" s="13"/>
      <c r="B316" s="236"/>
      <c r="C316" s="237"/>
      <c r="D316" s="231" t="s">
        <v>149</v>
      </c>
      <c r="E316" s="238" t="s">
        <v>1</v>
      </c>
      <c r="F316" s="239" t="s">
        <v>895</v>
      </c>
      <c r="G316" s="237"/>
      <c r="H316" s="240">
        <v>0.80190000000000006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149</v>
      </c>
      <c r="AU316" s="246" t="s">
        <v>89</v>
      </c>
      <c r="AV316" s="13" t="s">
        <v>89</v>
      </c>
      <c r="AW316" s="13" t="s">
        <v>37</v>
      </c>
      <c r="AX316" s="13" t="s">
        <v>79</v>
      </c>
      <c r="AY316" s="246" t="s">
        <v>138</v>
      </c>
    </row>
    <row r="317" s="14" customFormat="1">
      <c r="A317" s="14"/>
      <c r="B317" s="247"/>
      <c r="C317" s="248"/>
      <c r="D317" s="231" t="s">
        <v>149</v>
      </c>
      <c r="E317" s="249" t="s">
        <v>1</v>
      </c>
      <c r="F317" s="250" t="s">
        <v>152</v>
      </c>
      <c r="G317" s="248"/>
      <c r="H317" s="251">
        <v>6.1743000000000006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149</v>
      </c>
      <c r="AU317" s="257" t="s">
        <v>89</v>
      </c>
      <c r="AV317" s="14" t="s">
        <v>145</v>
      </c>
      <c r="AW317" s="14" t="s">
        <v>37</v>
      </c>
      <c r="AX317" s="14" t="s">
        <v>87</v>
      </c>
      <c r="AY317" s="257" t="s">
        <v>138</v>
      </c>
    </row>
    <row r="318" s="2" customFormat="1" ht="44.25" customHeight="1">
      <c r="A318" s="38"/>
      <c r="B318" s="39"/>
      <c r="C318" s="218" t="s">
        <v>456</v>
      </c>
      <c r="D318" s="218" t="s">
        <v>140</v>
      </c>
      <c r="E318" s="219" t="s">
        <v>468</v>
      </c>
      <c r="F318" s="220" t="s">
        <v>469</v>
      </c>
      <c r="G318" s="221" t="s">
        <v>417</v>
      </c>
      <c r="H318" s="222">
        <v>4.1559999999999997</v>
      </c>
      <c r="I318" s="223"/>
      <c r="J318" s="224">
        <f>ROUND(I318*H318,2)</f>
        <v>0</v>
      </c>
      <c r="K318" s="220" t="s">
        <v>144</v>
      </c>
      <c r="L318" s="44"/>
      <c r="M318" s="225" t="s">
        <v>1</v>
      </c>
      <c r="N318" s="226" t="s">
        <v>44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145</v>
      </c>
      <c r="AT318" s="229" t="s">
        <v>140</v>
      </c>
      <c r="AU318" s="229" t="s">
        <v>89</v>
      </c>
      <c r="AY318" s="17" t="s">
        <v>138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87</v>
      </c>
      <c r="BK318" s="230">
        <f>ROUND(I318*H318,2)</f>
        <v>0</v>
      </c>
      <c r="BL318" s="17" t="s">
        <v>145</v>
      </c>
      <c r="BM318" s="229" t="s">
        <v>896</v>
      </c>
    </row>
    <row r="319" s="2" customFormat="1">
      <c r="A319" s="38"/>
      <c r="B319" s="39"/>
      <c r="C319" s="40"/>
      <c r="D319" s="231" t="s">
        <v>147</v>
      </c>
      <c r="E319" s="40"/>
      <c r="F319" s="232" t="s">
        <v>471</v>
      </c>
      <c r="G319" s="40"/>
      <c r="H319" s="40"/>
      <c r="I319" s="233"/>
      <c r="J319" s="40"/>
      <c r="K319" s="40"/>
      <c r="L319" s="44"/>
      <c r="M319" s="234"/>
      <c r="N319" s="235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147</v>
      </c>
      <c r="AU319" s="17" t="s">
        <v>89</v>
      </c>
    </row>
    <row r="320" s="13" customFormat="1">
      <c r="A320" s="13"/>
      <c r="B320" s="236"/>
      <c r="C320" s="237"/>
      <c r="D320" s="231" t="s">
        <v>149</v>
      </c>
      <c r="E320" s="238" t="s">
        <v>1</v>
      </c>
      <c r="F320" s="239" t="s">
        <v>897</v>
      </c>
      <c r="G320" s="237"/>
      <c r="H320" s="240">
        <v>2.5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149</v>
      </c>
      <c r="AU320" s="246" t="s">
        <v>89</v>
      </c>
      <c r="AV320" s="13" t="s">
        <v>89</v>
      </c>
      <c r="AW320" s="13" t="s">
        <v>37</v>
      </c>
      <c r="AX320" s="13" t="s">
        <v>79</v>
      </c>
      <c r="AY320" s="246" t="s">
        <v>138</v>
      </c>
    </row>
    <row r="321" s="13" customFormat="1">
      <c r="A321" s="13"/>
      <c r="B321" s="236"/>
      <c r="C321" s="237"/>
      <c r="D321" s="231" t="s">
        <v>149</v>
      </c>
      <c r="E321" s="238" t="s">
        <v>1</v>
      </c>
      <c r="F321" s="239" t="s">
        <v>898</v>
      </c>
      <c r="G321" s="237"/>
      <c r="H321" s="240">
        <v>1.6559999999999999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149</v>
      </c>
      <c r="AU321" s="246" t="s">
        <v>89</v>
      </c>
      <c r="AV321" s="13" t="s">
        <v>89</v>
      </c>
      <c r="AW321" s="13" t="s">
        <v>37</v>
      </c>
      <c r="AX321" s="13" t="s">
        <v>79</v>
      </c>
      <c r="AY321" s="246" t="s">
        <v>138</v>
      </c>
    </row>
    <row r="322" s="14" customFormat="1">
      <c r="A322" s="14"/>
      <c r="B322" s="247"/>
      <c r="C322" s="248"/>
      <c r="D322" s="231" t="s">
        <v>149</v>
      </c>
      <c r="E322" s="249" t="s">
        <v>1</v>
      </c>
      <c r="F322" s="250" t="s">
        <v>152</v>
      </c>
      <c r="G322" s="248"/>
      <c r="H322" s="251">
        <v>4.1559999999999997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7" t="s">
        <v>149</v>
      </c>
      <c r="AU322" s="257" t="s">
        <v>89</v>
      </c>
      <c r="AV322" s="14" t="s">
        <v>145</v>
      </c>
      <c r="AW322" s="14" t="s">
        <v>37</v>
      </c>
      <c r="AX322" s="14" t="s">
        <v>87</v>
      </c>
      <c r="AY322" s="257" t="s">
        <v>138</v>
      </c>
    </row>
    <row r="323" s="2" customFormat="1" ht="44.25" customHeight="1">
      <c r="A323" s="38"/>
      <c r="B323" s="39"/>
      <c r="C323" s="218" t="s">
        <v>461</v>
      </c>
      <c r="D323" s="218" t="s">
        <v>140</v>
      </c>
      <c r="E323" s="219" t="s">
        <v>899</v>
      </c>
      <c r="F323" s="220" t="s">
        <v>477</v>
      </c>
      <c r="G323" s="221" t="s">
        <v>417</v>
      </c>
      <c r="H323" s="222">
        <v>109.41</v>
      </c>
      <c r="I323" s="223"/>
      <c r="J323" s="224">
        <f>ROUND(I323*H323,2)</f>
        <v>0</v>
      </c>
      <c r="K323" s="220" t="s">
        <v>144</v>
      </c>
      <c r="L323" s="44"/>
      <c r="M323" s="225" t="s">
        <v>1</v>
      </c>
      <c r="N323" s="226" t="s">
        <v>44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145</v>
      </c>
      <c r="AT323" s="229" t="s">
        <v>140</v>
      </c>
      <c r="AU323" s="229" t="s">
        <v>89</v>
      </c>
      <c r="AY323" s="17" t="s">
        <v>138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87</v>
      </c>
      <c r="BK323" s="230">
        <f>ROUND(I323*H323,2)</f>
        <v>0</v>
      </c>
      <c r="BL323" s="17" t="s">
        <v>145</v>
      </c>
      <c r="BM323" s="229" t="s">
        <v>900</v>
      </c>
    </row>
    <row r="324" s="2" customFormat="1">
      <c r="A324" s="38"/>
      <c r="B324" s="39"/>
      <c r="C324" s="40"/>
      <c r="D324" s="231" t="s">
        <v>147</v>
      </c>
      <c r="E324" s="40"/>
      <c r="F324" s="232" t="s">
        <v>477</v>
      </c>
      <c r="G324" s="40"/>
      <c r="H324" s="40"/>
      <c r="I324" s="233"/>
      <c r="J324" s="40"/>
      <c r="K324" s="40"/>
      <c r="L324" s="44"/>
      <c r="M324" s="234"/>
      <c r="N324" s="235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147</v>
      </c>
      <c r="AU324" s="17" t="s">
        <v>89</v>
      </c>
    </row>
    <row r="325" s="13" customFormat="1">
      <c r="A325" s="13"/>
      <c r="B325" s="236"/>
      <c r="C325" s="237"/>
      <c r="D325" s="231" t="s">
        <v>149</v>
      </c>
      <c r="E325" s="238" t="s">
        <v>1</v>
      </c>
      <c r="F325" s="239" t="s">
        <v>901</v>
      </c>
      <c r="G325" s="237"/>
      <c r="H325" s="240">
        <v>30.66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6" t="s">
        <v>149</v>
      </c>
      <c r="AU325" s="246" t="s">
        <v>89</v>
      </c>
      <c r="AV325" s="13" t="s">
        <v>89</v>
      </c>
      <c r="AW325" s="13" t="s">
        <v>37</v>
      </c>
      <c r="AX325" s="13" t="s">
        <v>79</v>
      </c>
      <c r="AY325" s="246" t="s">
        <v>138</v>
      </c>
    </row>
    <row r="326" s="13" customFormat="1">
      <c r="A326" s="13"/>
      <c r="B326" s="236"/>
      <c r="C326" s="237"/>
      <c r="D326" s="231" t="s">
        <v>149</v>
      </c>
      <c r="E326" s="238" t="s">
        <v>1</v>
      </c>
      <c r="F326" s="239" t="s">
        <v>902</v>
      </c>
      <c r="G326" s="237"/>
      <c r="H326" s="240">
        <v>78.75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6" t="s">
        <v>149</v>
      </c>
      <c r="AU326" s="246" t="s">
        <v>89</v>
      </c>
      <c r="AV326" s="13" t="s">
        <v>89</v>
      </c>
      <c r="AW326" s="13" t="s">
        <v>37</v>
      </c>
      <c r="AX326" s="13" t="s">
        <v>79</v>
      </c>
      <c r="AY326" s="246" t="s">
        <v>138</v>
      </c>
    </row>
    <row r="327" s="14" customFormat="1">
      <c r="A327" s="14"/>
      <c r="B327" s="247"/>
      <c r="C327" s="248"/>
      <c r="D327" s="231" t="s">
        <v>149</v>
      </c>
      <c r="E327" s="249" t="s">
        <v>1</v>
      </c>
      <c r="F327" s="250" t="s">
        <v>152</v>
      </c>
      <c r="G327" s="248"/>
      <c r="H327" s="251">
        <v>109.41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149</v>
      </c>
      <c r="AU327" s="257" t="s">
        <v>89</v>
      </c>
      <c r="AV327" s="14" t="s">
        <v>145</v>
      </c>
      <c r="AW327" s="14" t="s">
        <v>37</v>
      </c>
      <c r="AX327" s="14" t="s">
        <v>87</v>
      </c>
      <c r="AY327" s="257" t="s">
        <v>138</v>
      </c>
    </row>
    <row r="328" s="2" customFormat="1" ht="44.25" customHeight="1">
      <c r="A328" s="38"/>
      <c r="B328" s="39"/>
      <c r="C328" s="218" t="s">
        <v>467</v>
      </c>
      <c r="D328" s="218" t="s">
        <v>140</v>
      </c>
      <c r="E328" s="219" t="s">
        <v>903</v>
      </c>
      <c r="F328" s="220" t="s">
        <v>484</v>
      </c>
      <c r="G328" s="221" t="s">
        <v>417</v>
      </c>
      <c r="H328" s="222">
        <v>3.0230000000000001</v>
      </c>
      <c r="I328" s="223"/>
      <c r="J328" s="224">
        <f>ROUND(I328*H328,2)</f>
        <v>0</v>
      </c>
      <c r="K328" s="220" t="s">
        <v>144</v>
      </c>
      <c r="L328" s="44"/>
      <c r="M328" s="225" t="s">
        <v>1</v>
      </c>
      <c r="N328" s="226" t="s">
        <v>44</v>
      </c>
      <c r="O328" s="91"/>
      <c r="P328" s="227">
        <f>O328*H328</f>
        <v>0</v>
      </c>
      <c r="Q328" s="227">
        <v>0</v>
      </c>
      <c r="R328" s="227">
        <f>Q328*H328</f>
        <v>0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145</v>
      </c>
      <c r="AT328" s="229" t="s">
        <v>140</v>
      </c>
      <c r="AU328" s="229" t="s">
        <v>89</v>
      </c>
      <c r="AY328" s="17" t="s">
        <v>138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87</v>
      </c>
      <c r="BK328" s="230">
        <f>ROUND(I328*H328,2)</f>
        <v>0</v>
      </c>
      <c r="BL328" s="17" t="s">
        <v>145</v>
      </c>
      <c r="BM328" s="229" t="s">
        <v>904</v>
      </c>
    </row>
    <row r="329" s="2" customFormat="1">
      <c r="A329" s="38"/>
      <c r="B329" s="39"/>
      <c r="C329" s="40"/>
      <c r="D329" s="231" t="s">
        <v>147</v>
      </c>
      <c r="E329" s="40"/>
      <c r="F329" s="232" t="s">
        <v>484</v>
      </c>
      <c r="G329" s="40"/>
      <c r="H329" s="40"/>
      <c r="I329" s="233"/>
      <c r="J329" s="40"/>
      <c r="K329" s="40"/>
      <c r="L329" s="44"/>
      <c r="M329" s="234"/>
      <c r="N329" s="235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147</v>
      </c>
      <c r="AU329" s="17" t="s">
        <v>89</v>
      </c>
    </row>
    <row r="330" s="13" customFormat="1">
      <c r="A330" s="13"/>
      <c r="B330" s="236"/>
      <c r="C330" s="237"/>
      <c r="D330" s="231" t="s">
        <v>149</v>
      </c>
      <c r="E330" s="238" t="s">
        <v>1</v>
      </c>
      <c r="F330" s="239" t="s">
        <v>905</v>
      </c>
      <c r="G330" s="237"/>
      <c r="H330" s="240">
        <v>1.0428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6" t="s">
        <v>149</v>
      </c>
      <c r="AU330" s="246" t="s">
        <v>89</v>
      </c>
      <c r="AV330" s="13" t="s">
        <v>89</v>
      </c>
      <c r="AW330" s="13" t="s">
        <v>37</v>
      </c>
      <c r="AX330" s="13" t="s">
        <v>79</v>
      </c>
      <c r="AY330" s="246" t="s">
        <v>138</v>
      </c>
    </row>
    <row r="331" s="13" customFormat="1">
      <c r="A331" s="13"/>
      <c r="B331" s="236"/>
      <c r="C331" s="237"/>
      <c r="D331" s="231" t="s">
        <v>149</v>
      </c>
      <c r="E331" s="238" t="s">
        <v>1</v>
      </c>
      <c r="F331" s="239" t="s">
        <v>906</v>
      </c>
      <c r="G331" s="237"/>
      <c r="H331" s="240">
        <v>1.9800000000000002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6" t="s">
        <v>149</v>
      </c>
      <c r="AU331" s="246" t="s">
        <v>89</v>
      </c>
      <c r="AV331" s="13" t="s">
        <v>89</v>
      </c>
      <c r="AW331" s="13" t="s">
        <v>37</v>
      </c>
      <c r="AX331" s="13" t="s">
        <v>79</v>
      </c>
      <c r="AY331" s="246" t="s">
        <v>138</v>
      </c>
    </row>
    <row r="332" s="14" customFormat="1">
      <c r="A332" s="14"/>
      <c r="B332" s="247"/>
      <c r="C332" s="248"/>
      <c r="D332" s="231" t="s">
        <v>149</v>
      </c>
      <c r="E332" s="249" t="s">
        <v>1</v>
      </c>
      <c r="F332" s="250" t="s">
        <v>152</v>
      </c>
      <c r="G332" s="248"/>
      <c r="H332" s="251">
        <v>3.0228000000000002</v>
      </c>
      <c r="I332" s="252"/>
      <c r="J332" s="248"/>
      <c r="K332" s="248"/>
      <c r="L332" s="253"/>
      <c r="M332" s="254"/>
      <c r="N332" s="255"/>
      <c r="O332" s="255"/>
      <c r="P332" s="255"/>
      <c r="Q332" s="255"/>
      <c r="R332" s="255"/>
      <c r="S332" s="255"/>
      <c r="T332" s="25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7" t="s">
        <v>149</v>
      </c>
      <c r="AU332" s="257" t="s">
        <v>89</v>
      </c>
      <c r="AV332" s="14" t="s">
        <v>145</v>
      </c>
      <c r="AW332" s="14" t="s">
        <v>37</v>
      </c>
      <c r="AX332" s="14" t="s">
        <v>87</v>
      </c>
      <c r="AY332" s="257" t="s">
        <v>138</v>
      </c>
    </row>
    <row r="333" s="2" customFormat="1" ht="16.5" customHeight="1">
      <c r="A333" s="38"/>
      <c r="B333" s="39"/>
      <c r="C333" s="218" t="s">
        <v>475</v>
      </c>
      <c r="D333" s="218" t="s">
        <v>140</v>
      </c>
      <c r="E333" s="219" t="s">
        <v>508</v>
      </c>
      <c r="F333" s="220" t="s">
        <v>509</v>
      </c>
      <c r="G333" s="221" t="s">
        <v>417</v>
      </c>
      <c r="H333" s="222">
        <v>13.353</v>
      </c>
      <c r="I333" s="223"/>
      <c r="J333" s="224">
        <f>ROUND(I333*H333,2)</f>
        <v>0</v>
      </c>
      <c r="K333" s="220" t="s">
        <v>144</v>
      </c>
      <c r="L333" s="44"/>
      <c r="M333" s="225" t="s">
        <v>1</v>
      </c>
      <c r="N333" s="226" t="s">
        <v>44</v>
      </c>
      <c r="O333" s="91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145</v>
      </c>
      <c r="AT333" s="229" t="s">
        <v>140</v>
      </c>
      <c r="AU333" s="229" t="s">
        <v>89</v>
      </c>
      <c r="AY333" s="17" t="s">
        <v>138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87</v>
      </c>
      <c r="BK333" s="230">
        <f>ROUND(I333*H333,2)</f>
        <v>0</v>
      </c>
      <c r="BL333" s="17" t="s">
        <v>145</v>
      </c>
      <c r="BM333" s="229" t="s">
        <v>907</v>
      </c>
    </row>
    <row r="334" s="2" customFormat="1">
      <c r="A334" s="38"/>
      <c r="B334" s="39"/>
      <c r="C334" s="40"/>
      <c r="D334" s="231" t="s">
        <v>147</v>
      </c>
      <c r="E334" s="40"/>
      <c r="F334" s="232" t="s">
        <v>511</v>
      </c>
      <c r="G334" s="40"/>
      <c r="H334" s="40"/>
      <c r="I334" s="233"/>
      <c r="J334" s="40"/>
      <c r="K334" s="40"/>
      <c r="L334" s="44"/>
      <c r="M334" s="234"/>
      <c r="N334" s="235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147</v>
      </c>
      <c r="AU334" s="17" t="s">
        <v>89</v>
      </c>
    </row>
    <row r="335" s="13" customFormat="1">
      <c r="A335" s="13"/>
      <c r="B335" s="236"/>
      <c r="C335" s="237"/>
      <c r="D335" s="231" t="s">
        <v>149</v>
      </c>
      <c r="E335" s="238" t="s">
        <v>1</v>
      </c>
      <c r="F335" s="239" t="s">
        <v>908</v>
      </c>
      <c r="G335" s="237"/>
      <c r="H335" s="240">
        <v>13.353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6" t="s">
        <v>149</v>
      </c>
      <c r="AU335" s="246" t="s">
        <v>89</v>
      </c>
      <c r="AV335" s="13" t="s">
        <v>89</v>
      </c>
      <c r="AW335" s="13" t="s">
        <v>37</v>
      </c>
      <c r="AX335" s="13" t="s">
        <v>79</v>
      </c>
      <c r="AY335" s="246" t="s">
        <v>138</v>
      </c>
    </row>
    <row r="336" s="14" customFormat="1">
      <c r="A336" s="14"/>
      <c r="B336" s="247"/>
      <c r="C336" s="248"/>
      <c r="D336" s="231" t="s">
        <v>149</v>
      </c>
      <c r="E336" s="249" t="s">
        <v>1</v>
      </c>
      <c r="F336" s="250" t="s">
        <v>152</v>
      </c>
      <c r="G336" s="248"/>
      <c r="H336" s="251">
        <v>13.353</v>
      </c>
      <c r="I336" s="252"/>
      <c r="J336" s="248"/>
      <c r="K336" s="248"/>
      <c r="L336" s="253"/>
      <c r="M336" s="254"/>
      <c r="N336" s="255"/>
      <c r="O336" s="255"/>
      <c r="P336" s="255"/>
      <c r="Q336" s="255"/>
      <c r="R336" s="255"/>
      <c r="S336" s="255"/>
      <c r="T336" s="25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7" t="s">
        <v>149</v>
      </c>
      <c r="AU336" s="257" t="s">
        <v>89</v>
      </c>
      <c r="AV336" s="14" t="s">
        <v>145</v>
      </c>
      <c r="AW336" s="14" t="s">
        <v>37</v>
      </c>
      <c r="AX336" s="14" t="s">
        <v>87</v>
      </c>
      <c r="AY336" s="257" t="s">
        <v>138</v>
      </c>
    </row>
    <row r="337" s="2" customFormat="1" ht="16.5" customHeight="1">
      <c r="A337" s="38"/>
      <c r="B337" s="39"/>
      <c r="C337" s="218" t="s">
        <v>482</v>
      </c>
      <c r="D337" s="218" t="s">
        <v>140</v>
      </c>
      <c r="E337" s="219" t="s">
        <v>516</v>
      </c>
      <c r="F337" s="220" t="s">
        <v>517</v>
      </c>
      <c r="G337" s="221" t="s">
        <v>417</v>
      </c>
      <c r="H337" s="222">
        <v>120.17700000000001</v>
      </c>
      <c r="I337" s="223"/>
      <c r="J337" s="224">
        <f>ROUND(I337*H337,2)</f>
        <v>0</v>
      </c>
      <c r="K337" s="220" t="s">
        <v>144</v>
      </c>
      <c r="L337" s="44"/>
      <c r="M337" s="225" t="s">
        <v>1</v>
      </c>
      <c r="N337" s="226" t="s">
        <v>44</v>
      </c>
      <c r="O337" s="91"/>
      <c r="P337" s="227">
        <f>O337*H337</f>
        <v>0</v>
      </c>
      <c r="Q337" s="227">
        <v>0</v>
      </c>
      <c r="R337" s="227">
        <f>Q337*H337</f>
        <v>0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145</v>
      </c>
      <c r="AT337" s="229" t="s">
        <v>140</v>
      </c>
      <c r="AU337" s="229" t="s">
        <v>89</v>
      </c>
      <c r="AY337" s="17" t="s">
        <v>138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87</v>
      </c>
      <c r="BK337" s="230">
        <f>ROUND(I337*H337,2)</f>
        <v>0</v>
      </c>
      <c r="BL337" s="17" t="s">
        <v>145</v>
      </c>
      <c r="BM337" s="229" t="s">
        <v>909</v>
      </c>
    </row>
    <row r="338" s="2" customFormat="1">
      <c r="A338" s="38"/>
      <c r="B338" s="39"/>
      <c r="C338" s="40"/>
      <c r="D338" s="231" t="s">
        <v>147</v>
      </c>
      <c r="E338" s="40"/>
      <c r="F338" s="232" t="s">
        <v>519</v>
      </c>
      <c r="G338" s="40"/>
      <c r="H338" s="40"/>
      <c r="I338" s="233"/>
      <c r="J338" s="40"/>
      <c r="K338" s="40"/>
      <c r="L338" s="44"/>
      <c r="M338" s="234"/>
      <c r="N338" s="235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147</v>
      </c>
      <c r="AU338" s="17" t="s">
        <v>89</v>
      </c>
    </row>
    <row r="339" s="2" customFormat="1">
      <c r="A339" s="38"/>
      <c r="B339" s="39"/>
      <c r="C339" s="40"/>
      <c r="D339" s="231" t="s">
        <v>226</v>
      </c>
      <c r="E339" s="40"/>
      <c r="F339" s="258" t="s">
        <v>499</v>
      </c>
      <c r="G339" s="40"/>
      <c r="H339" s="40"/>
      <c r="I339" s="233"/>
      <c r="J339" s="40"/>
      <c r="K339" s="40"/>
      <c r="L339" s="44"/>
      <c r="M339" s="234"/>
      <c r="N339" s="235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226</v>
      </c>
      <c r="AU339" s="17" t="s">
        <v>89</v>
      </c>
    </row>
    <row r="340" s="13" customFormat="1">
      <c r="A340" s="13"/>
      <c r="B340" s="236"/>
      <c r="C340" s="237"/>
      <c r="D340" s="231" t="s">
        <v>149</v>
      </c>
      <c r="E340" s="238" t="s">
        <v>1</v>
      </c>
      <c r="F340" s="239" t="s">
        <v>910</v>
      </c>
      <c r="G340" s="237"/>
      <c r="H340" s="240">
        <v>120.17699999999999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6" t="s">
        <v>149</v>
      </c>
      <c r="AU340" s="246" t="s">
        <v>89</v>
      </c>
      <c r="AV340" s="13" t="s">
        <v>89</v>
      </c>
      <c r="AW340" s="13" t="s">
        <v>37</v>
      </c>
      <c r="AX340" s="13" t="s">
        <v>79</v>
      </c>
      <c r="AY340" s="246" t="s">
        <v>138</v>
      </c>
    </row>
    <row r="341" s="14" customFormat="1">
      <c r="A341" s="14"/>
      <c r="B341" s="247"/>
      <c r="C341" s="248"/>
      <c r="D341" s="231" t="s">
        <v>149</v>
      </c>
      <c r="E341" s="249" t="s">
        <v>1</v>
      </c>
      <c r="F341" s="250" t="s">
        <v>152</v>
      </c>
      <c r="G341" s="248"/>
      <c r="H341" s="251">
        <v>120.17699999999999</v>
      </c>
      <c r="I341" s="252"/>
      <c r="J341" s="248"/>
      <c r="K341" s="248"/>
      <c r="L341" s="253"/>
      <c r="M341" s="254"/>
      <c r="N341" s="255"/>
      <c r="O341" s="255"/>
      <c r="P341" s="255"/>
      <c r="Q341" s="255"/>
      <c r="R341" s="255"/>
      <c r="S341" s="255"/>
      <c r="T341" s="25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7" t="s">
        <v>149</v>
      </c>
      <c r="AU341" s="257" t="s">
        <v>89</v>
      </c>
      <c r="AV341" s="14" t="s">
        <v>145</v>
      </c>
      <c r="AW341" s="14" t="s">
        <v>37</v>
      </c>
      <c r="AX341" s="14" t="s">
        <v>87</v>
      </c>
      <c r="AY341" s="257" t="s">
        <v>138</v>
      </c>
    </row>
    <row r="342" s="2" customFormat="1" ht="16.5" customHeight="1">
      <c r="A342" s="38"/>
      <c r="B342" s="39"/>
      <c r="C342" s="218" t="s">
        <v>487</v>
      </c>
      <c r="D342" s="218" t="s">
        <v>140</v>
      </c>
      <c r="E342" s="219" t="s">
        <v>522</v>
      </c>
      <c r="F342" s="220" t="s">
        <v>523</v>
      </c>
      <c r="G342" s="221" t="s">
        <v>417</v>
      </c>
      <c r="H342" s="222">
        <v>13.353</v>
      </c>
      <c r="I342" s="223"/>
      <c r="J342" s="224">
        <f>ROUND(I342*H342,2)</f>
        <v>0</v>
      </c>
      <c r="K342" s="220" t="s">
        <v>144</v>
      </c>
      <c r="L342" s="44"/>
      <c r="M342" s="225" t="s">
        <v>1</v>
      </c>
      <c r="N342" s="226" t="s">
        <v>44</v>
      </c>
      <c r="O342" s="91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145</v>
      </c>
      <c r="AT342" s="229" t="s">
        <v>140</v>
      </c>
      <c r="AU342" s="229" t="s">
        <v>89</v>
      </c>
      <c r="AY342" s="17" t="s">
        <v>138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87</v>
      </c>
      <c r="BK342" s="230">
        <f>ROUND(I342*H342,2)</f>
        <v>0</v>
      </c>
      <c r="BL342" s="17" t="s">
        <v>145</v>
      </c>
      <c r="BM342" s="229" t="s">
        <v>911</v>
      </c>
    </row>
    <row r="343" s="2" customFormat="1">
      <c r="A343" s="38"/>
      <c r="B343" s="39"/>
      <c r="C343" s="40"/>
      <c r="D343" s="231" t="s">
        <v>147</v>
      </c>
      <c r="E343" s="40"/>
      <c r="F343" s="232" t="s">
        <v>525</v>
      </c>
      <c r="G343" s="40"/>
      <c r="H343" s="40"/>
      <c r="I343" s="233"/>
      <c r="J343" s="40"/>
      <c r="K343" s="40"/>
      <c r="L343" s="44"/>
      <c r="M343" s="269"/>
      <c r="N343" s="270"/>
      <c r="O343" s="271"/>
      <c r="P343" s="271"/>
      <c r="Q343" s="271"/>
      <c r="R343" s="271"/>
      <c r="S343" s="271"/>
      <c r="T343" s="27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147</v>
      </c>
      <c r="AU343" s="17" t="s">
        <v>89</v>
      </c>
    </row>
    <row r="344" s="2" customFormat="1" ht="6.96" customHeight="1">
      <c r="A344" s="38"/>
      <c r="B344" s="66"/>
      <c r="C344" s="67"/>
      <c r="D344" s="67"/>
      <c r="E344" s="67"/>
      <c r="F344" s="67"/>
      <c r="G344" s="67"/>
      <c r="H344" s="67"/>
      <c r="I344" s="67"/>
      <c r="J344" s="67"/>
      <c r="K344" s="67"/>
      <c r="L344" s="44"/>
      <c r="M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</row>
  </sheetData>
  <sheetProtection sheet="1" autoFilter="0" formatColumns="0" formatRows="0" objects="1" scenarios="1" spinCount="100000" saltValue="cArExEBu5qBdKOHooYE7AvqQrPEC9GuQhhGYPDmxgr/4Fm6an19H/CS7T2jQGeM5Ly6JXvuXH1vcUVQYDZBj8Q==" hashValue="BPVlrK+FgoPI6KGomWg/zTn9vNV2H3BJO5AIdhDnqlqvzhn82wRydoXjHXdbn1hCdZZpml+dmmE3JHhJVq85Dg==" algorithmName="SHA-512" password="CC35"/>
  <autoFilter ref="C120:K34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- Rekonstrukce tram. nástupiště Fakultní nemocnice (oba směry)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912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22. 3. 2022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913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913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ROUND((SUM(BE118:BE154)),  2)</f>
        <v>0</v>
      </c>
      <c r="G33" s="38"/>
      <c r="H33" s="38"/>
      <c r="I33" s="155">
        <v>0.20999999999999999</v>
      </c>
      <c r="J33" s="154">
        <f>ROUND(((SUM(BE118:BE154))*I33),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ROUND((SUM(BF118:BF154)),  2)</f>
        <v>0</v>
      </c>
      <c r="G34" s="38"/>
      <c r="H34" s="38"/>
      <c r="I34" s="155">
        <v>0.14999999999999999</v>
      </c>
      <c r="J34" s="154">
        <f>ROUND(((SUM(BF118:BF154))*I34),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ROUND((SUM(BG118:BG154)),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ROUND((SUM(BH118:BH154)),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ROUND((SUM(BI118:BI154)),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- Rekonstrukce tram. nástupiště Fakultní nemocnice (oba směry)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401 - Úprava VO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Ostrava</v>
      </c>
      <c r="G89" s="40"/>
      <c r="H89" s="40"/>
      <c r="I89" s="32" t="s">
        <v>22</v>
      </c>
      <c r="J89" s="79" t="str">
        <f>IF(J12="","",J12)</f>
        <v>22. 3. 2022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DOPRAVNÍ PODNIK OSTRAVA a.s.</v>
      </c>
      <c r="G91" s="40"/>
      <c r="H91" s="40"/>
      <c r="I91" s="32" t="s">
        <v>32</v>
      </c>
      <c r="J91" s="36" t="str">
        <f>E21</f>
        <v>David Krayzel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David Krayzel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120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123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6.25" customHeight="1">
      <c r="A108" s="38"/>
      <c r="B108" s="39"/>
      <c r="C108" s="40"/>
      <c r="D108" s="40"/>
      <c r="E108" s="174" t="str">
        <f>E7</f>
        <v>PD - Rekonstrukce tram. nástupiště Fakultní nemocnice (oba směry)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103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 401 - Úprava VO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Ostrava</v>
      </c>
      <c r="G112" s="40"/>
      <c r="H112" s="40"/>
      <c r="I112" s="32" t="s">
        <v>22</v>
      </c>
      <c r="J112" s="79" t="str">
        <f>IF(J12="","",J12)</f>
        <v>22. 3. 2022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DOPRAVNÍ PODNIK OSTRAVA a.s.</v>
      </c>
      <c r="G114" s="40"/>
      <c r="H114" s="40"/>
      <c r="I114" s="32" t="s">
        <v>32</v>
      </c>
      <c r="J114" s="36" t="str">
        <f>E21</f>
        <v>David Krayzel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>David Krayzel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124</v>
      </c>
      <c r="D117" s="194" t="s">
        <v>64</v>
      </c>
      <c r="E117" s="194" t="s">
        <v>60</v>
      </c>
      <c r="F117" s="194" t="s">
        <v>61</v>
      </c>
      <c r="G117" s="194" t="s">
        <v>125</v>
      </c>
      <c r="H117" s="194" t="s">
        <v>126</v>
      </c>
      <c r="I117" s="194" t="s">
        <v>127</v>
      </c>
      <c r="J117" s="194" t="s">
        <v>107</v>
      </c>
      <c r="K117" s="195" t="s">
        <v>128</v>
      </c>
      <c r="L117" s="196"/>
      <c r="M117" s="100" t="s">
        <v>1</v>
      </c>
      <c r="N117" s="101" t="s">
        <v>43</v>
      </c>
      <c r="O117" s="101" t="s">
        <v>129</v>
      </c>
      <c r="P117" s="101" t="s">
        <v>130</v>
      </c>
      <c r="Q117" s="101" t="s">
        <v>131</v>
      </c>
      <c r="R117" s="101" t="s">
        <v>132</v>
      </c>
      <c r="S117" s="101" t="s">
        <v>133</v>
      </c>
      <c r="T117" s="102" t="s">
        <v>134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135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78</v>
      </c>
      <c r="AU118" s="17" t="s">
        <v>109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78</v>
      </c>
      <c r="E119" s="205" t="s">
        <v>284</v>
      </c>
      <c r="F119" s="205" t="s">
        <v>543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159</v>
      </c>
      <c r="AT119" s="214" t="s">
        <v>78</v>
      </c>
      <c r="AU119" s="214" t="s">
        <v>79</v>
      </c>
      <c r="AY119" s="213" t="s">
        <v>138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78</v>
      </c>
      <c r="E120" s="216" t="s">
        <v>544</v>
      </c>
      <c r="F120" s="216" t="s">
        <v>545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SUM(P121:P154)</f>
        <v>0</v>
      </c>
      <c r="Q120" s="210"/>
      <c r="R120" s="211">
        <f>SUM(R121:R154)</f>
        <v>0</v>
      </c>
      <c r="S120" s="210"/>
      <c r="T120" s="212">
        <f>SUM(T121:T154)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159</v>
      </c>
      <c r="AT120" s="214" t="s">
        <v>78</v>
      </c>
      <c r="AU120" s="214" t="s">
        <v>87</v>
      </c>
      <c r="AY120" s="213" t="s">
        <v>138</v>
      </c>
      <c r="BK120" s="215">
        <f>SUM(BK121:BK154)</f>
        <v>0</v>
      </c>
    </row>
    <row r="121" s="2" customFormat="1" ht="16.5" customHeight="1">
      <c r="A121" s="38"/>
      <c r="B121" s="39"/>
      <c r="C121" s="218" t="s">
        <v>87</v>
      </c>
      <c r="D121" s="218" t="s">
        <v>140</v>
      </c>
      <c r="E121" s="219" t="s">
        <v>625</v>
      </c>
      <c r="F121" s="220" t="s">
        <v>914</v>
      </c>
      <c r="G121" s="221" t="s">
        <v>915</v>
      </c>
      <c r="H121" s="222">
        <v>1</v>
      </c>
      <c r="I121" s="223"/>
      <c r="J121" s="224">
        <f>ROUND(I121*H121,2)</f>
        <v>0</v>
      </c>
      <c r="K121" s="220" t="s">
        <v>1</v>
      </c>
      <c r="L121" s="44"/>
      <c r="M121" s="225" t="s">
        <v>1</v>
      </c>
      <c r="N121" s="226" t="s">
        <v>44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87</v>
      </c>
      <c r="AT121" s="229" t="s">
        <v>140</v>
      </c>
      <c r="AU121" s="229" t="s">
        <v>89</v>
      </c>
      <c r="AY121" s="17" t="s">
        <v>138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87</v>
      </c>
      <c r="BK121" s="230">
        <f>ROUND(I121*H121,2)</f>
        <v>0</v>
      </c>
      <c r="BL121" s="17" t="s">
        <v>87</v>
      </c>
      <c r="BM121" s="229" t="s">
        <v>916</v>
      </c>
    </row>
    <row r="122" s="15" customFormat="1">
      <c r="A122" s="15"/>
      <c r="B122" s="273"/>
      <c r="C122" s="274"/>
      <c r="D122" s="231" t="s">
        <v>149</v>
      </c>
      <c r="E122" s="275" t="s">
        <v>1</v>
      </c>
      <c r="F122" s="276" t="s">
        <v>917</v>
      </c>
      <c r="G122" s="274"/>
      <c r="H122" s="275" t="s">
        <v>1</v>
      </c>
      <c r="I122" s="277"/>
      <c r="J122" s="274"/>
      <c r="K122" s="274"/>
      <c r="L122" s="278"/>
      <c r="M122" s="279"/>
      <c r="N122" s="280"/>
      <c r="O122" s="280"/>
      <c r="P122" s="280"/>
      <c r="Q122" s="280"/>
      <c r="R122" s="280"/>
      <c r="S122" s="280"/>
      <c r="T122" s="281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82" t="s">
        <v>149</v>
      </c>
      <c r="AU122" s="282" t="s">
        <v>89</v>
      </c>
      <c r="AV122" s="15" t="s">
        <v>87</v>
      </c>
      <c r="AW122" s="15" t="s">
        <v>37</v>
      </c>
      <c r="AX122" s="15" t="s">
        <v>79</v>
      </c>
      <c r="AY122" s="282" t="s">
        <v>138</v>
      </c>
    </row>
    <row r="123" s="15" customFormat="1">
      <c r="A123" s="15"/>
      <c r="B123" s="273"/>
      <c r="C123" s="274"/>
      <c r="D123" s="231" t="s">
        <v>149</v>
      </c>
      <c r="E123" s="275" t="s">
        <v>1</v>
      </c>
      <c r="F123" s="276" t="s">
        <v>918</v>
      </c>
      <c r="G123" s="274"/>
      <c r="H123" s="275" t="s">
        <v>1</v>
      </c>
      <c r="I123" s="277"/>
      <c r="J123" s="274"/>
      <c r="K123" s="274"/>
      <c r="L123" s="278"/>
      <c r="M123" s="279"/>
      <c r="N123" s="280"/>
      <c r="O123" s="280"/>
      <c r="P123" s="280"/>
      <c r="Q123" s="280"/>
      <c r="R123" s="280"/>
      <c r="S123" s="280"/>
      <c r="T123" s="281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82" t="s">
        <v>149</v>
      </c>
      <c r="AU123" s="282" t="s">
        <v>89</v>
      </c>
      <c r="AV123" s="15" t="s">
        <v>87</v>
      </c>
      <c r="AW123" s="15" t="s">
        <v>37</v>
      </c>
      <c r="AX123" s="15" t="s">
        <v>79</v>
      </c>
      <c r="AY123" s="282" t="s">
        <v>138</v>
      </c>
    </row>
    <row r="124" s="15" customFormat="1">
      <c r="A124" s="15"/>
      <c r="B124" s="273"/>
      <c r="C124" s="274"/>
      <c r="D124" s="231" t="s">
        <v>149</v>
      </c>
      <c r="E124" s="275" t="s">
        <v>1</v>
      </c>
      <c r="F124" s="276" t="s">
        <v>919</v>
      </c>
      <c r="G124" s="274"/>
      <c r="H124" s="275" t="s">
        <v>1</v>
      </c>
      <c r="I124" s="277"/>
      <c r="J124" s="274"/>
      <c r="K124" s="274"/>
      <c r="L124" s="278"/>
      <c r="M124" s="279"/>
      <c r="N124" s="280"/>
      <c r="O124" s="280"/>
      <c r="P124" s="280"/>
      <c r="Q124" s="280"/>
      <c r="R124" s="280"/>
      <c r="S124" s="280"/>
      <c r="T124" s="281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82" t="s">
        <v>149</v>
      </c>
      <c r="AU124" s="282" t="s">
        <v>89</v>
      </c>
      <c r="AV124" s="15" t="s">
        <v>87</v>
      </c>
      <c r="AW124" s="15" t="s">
        <v>37</v>
      </c>
      <c r="AX124" s="15" t="s">
        <v>79</v>
      </c>
      <c r="AY124" s="282" t="s">
        <v>138</v>
      </c>
    </row>
    <row r="125" s="15" customFormat="1">
      <c r="A125" s="15"/>
      <c r="B125" s="273"/>
      <c r="C125" s="274"/>
      <c r="D125" s="231" t="s">
        <v>149</v>
      </c>
      <c r="E125" s="275" t="s">
        <v>1</v>
      </c>
      <c r="F125" s="276" t="s">
        <v>920</v>
      </c>
      <c r="G125" s="274"/>
      <c r="H125" s="275" t="s">
        <v>1</v>
      </c>
      <c r="I125" s="277"/>
      <c r="J125" s="274"/>
      <c r="K125" s="274"/>
      <c r="L125" s="278"/>
      <c r="M125" s="279"/>
      <c r="N125" s="280"/>
      <c r="O125" s="280"/>
      <c r="P125" s="280"/>
      <c r="Q125" s="280"/>
      <c r="R125" s="280"/>
      <c r="S125" s="280"/>
      <c r="T125" s="28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82" t="s">
        <v>149</v>
      </c>
      <c r="AU125" s="282" t="s">
        <v>89</v>
      </c>
      <c r="AV125" s="15" t="s">
        <v>87</v>
      </c>
      <c r="AW125" s="15" t="s">
        <v>37</v>
      </c>
      <c r="AX125" s="15" t="s">
        <v>79</v>
      </c>
      <c r="AY125" s="282" t="s">
        <v>138</v>
      </c>
    </row>
    <row r="126" s="15" customFormat="1">
      <c r="A126" s="15"/>
      <c r="B126" s="273"/>
      <c r="C126" s="274"/>
      <c r="D126" s="231" t="s">
        <v>149</v>
      </c>
      <c r="E126" s="275" t="s">
        <v>1</v>
      </c>
      <c r="F126" s="276" t="s">
        <v>921</v>
      </c>
      <c r="G126" s="274"/>
      <c r="H126" s="275" t="s">
        <v>1</v>
      </c>
      <c r="I126" s="277"/>
      <c r="J126" s="274"/>
      <c r="K126" s="274"/>
      <c r="L126" s="278"/>
      <c r="M126" s="279"/>
      <c r="N126" s="280"/>
      <c r="O126" s="280"/>
      <c r="P126" s="280"/>
      <c r="Q126" s="280"/>
      <c r="R126" s="280"/>
      <c r="S126" s="280"/>
      <c r="T126" s="281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82" t="s">
        <v>149</v>
      </c>
      <c r="AU126" s="282" t="s">
        <v>89</v>
      </c>
      <c r="AV126" s="15" t="s">
        <v>87</v>
      </c>
      <c r="AW126" s="15" t="s">
        <v>37</v>
      </c>
      <c r="AX126" s="15" t="s">
        <v>79</v>
      </c>
      <c r="AY126" s="282" t="s">
        <v>138</v>
      </c>
    </row>
    <row r="127" s="13" customFormat="1">
      <c r="A127" s="13"/>
      <c r="B127" s="236"/>
      <c r="C127" s="237"/>
      <c r="D127" s="231" t="s">
        <v>149</v>
      </c>
      <c r="E127" s="238" t="s">
        <v>1</v>
      </c>
      <c r="F127" s="239" t="s">
        <v>922</v>
      </c>
      <c r="G127" s="237"/>
      <c r="H127" s="240">
        <v>1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149</v>
      </c>
      <c r="AU127" s="246" t="s">
        <v>89</v>
      </c>
      <c r="AV127" s="13" t="s">
        <v>89</v>
      </c>
      <c r="AW127" s="13" t="s">
        <v>37</v>
      </c>
      <c r="AX127" s="13" t="s">
        <v>87</v>
      </c>
      <c r="AY127" s="246" t="s">
        <v>138</v>
      </c>
    </row>
    <row r="128" s="2" customFormat="1" ht="16.5" customHeight="1">
      <c r="A128" s="38"/>
      <c r="B128" s="39"/>
      <c r="C128" s="218" t="s">
        <v>89</v>
      </c>
      <c r="D128" s="218" t="s">
        <v>140</v>
      </c>
      <c r="E128" s="219" t="s">
        <v>621</v>
      </c>
      <c r="F128" s="220" t="s">
        <v>923</v>
      </c>
      <c r="G128" s="221" t="s">
        <v>924</v>
      </c>
      <c r="H128" s="222">
        <v>2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44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87</v>
      </c>
      <c r="AT128" s="229" t="s">
        <v>140</v>
      </c>
      <c r="AU128" s="229" t="s">
        <v>89</v>
      </c>
      <c r="AY128" s="17" t="s">
        <v>138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87</v>
      </c>
      <c r="BK128" s="230">
        <f>ROUND(I128*H128,2)</f>
        <v>0</v>
      </c>
      <c r="BL128" s="17" t="s">
        <v>87</v>
      </c>
      <c r="BM128" s="229" t="s">
        <v>925</v>
      </c>
    </row>
    <row r="129" s="2" customFormat="1" ht="16.5" customHeight="1">
      <c r="A129" s="38"/>
      <c r="B129" s="39"/>
      <c r="C129" s="218" t="s">
        <v>159</v>
      </c>
      <c r="D129" s="218" t="s">
        <v>140</v>
      </c>
      <c r="E129" s="219" t="s">
        <v>613</v>
      </c>
      <c r="F129" s="220" t="s">
        <v>926</v>
      </c>
      <c r="G129" s="221" t="s">
        <v>924</v>
      </c>
      <c r="H129" s="222">
        <v>2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44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87</v>
      </c>
      <c r="AT129" s="229" t="s">
        <v>140</v>
      </c>
      <c r="AU129" s="229" t="s">
        <v>89</v>
      </c>
      <c r="AY129" s="17" t="s">
        <v>138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87</v>
      </c>
      <c r="BK129" s="230">
        <f>ROUND(I129*H129,2)</f>
        <v>0</v>
      </c>
      <c r="BL129" s="17" t="s">
        <v>87</v>
      </c>
      <c r="BM129" s="229" t="s">
        <v>927</v>
      </c>
    </row>
    <row r="130" s="2" customFormat="1" ht="16.5" customHeight="1">
      <c r="A130" s="38"/>
      <c r="B130" s="39"/>
      <c r="C130" s="218" t="s">
        <v>145</v>
      </c>
      <c r="D130" s="218" t="s">
        <v>140</v>
      </c>
      <c r="E130" s="219" t="s">
        <v>928</v>
      </c>
      <c r="F130" s="220" t="s">
        <v>929</v>
      </c>
      <c r="G130" s="221" t="s">
        <v>924</v>
      </c>
      <c r="H130" s="222">
        <v>2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44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87</v>
      </c>
      <c r="AT130" s="229" t="s">
        <v>140</v>
      </c>
      <c r="AU130" s="229" t="s">
        <v>89</v>
      </c>
      <c r="AY130" s="17" t="s">
        <v>138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87</v>
      </c>
      <c r="BK130" s="230">
        <f>ROUND(I130*H130,2)</f>
        <v>0</v>
      </c>
      <c r="BL130" s="17" t="s">
        <v>87</v>
      </c>
      <c r="BM130" s="229" t="s">
        <v>930</v>
      </c>
    </row>
    <row r="131" s="2" customFormat="1">
      <c r="A131" s="38"/>
      <c r="B131" s="39"/>
      <c r="C131" s="40"/>
      <c r="D131" s="231" t="s">
        <v>147</v>
      </c>
      <c r="E131" s="40"/>
      <c r="F131" s="232" t="s">
        <v>931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147</v>
      </c>
      <c r="AU131" s="17" t="s">
        <v>89</v>
      </c>
    </row>
    <row r="132" s="2" customFormat="1" ht="16.5" customHeight="1">
      <c r="A132" s="38"/>
      <c r="B132" s="39"/>
      <c r="C132" s="218" t="s">
        <v>170</v>
      </c>
      <c r="D132" s="218" t="s">
        <v>140</v>
      </c>
      <c r="E132" s="219" t="s">
        <v>617</v>
      </c>
      <c r="F132" s="220" t="s">
        <v>932</v>
      </c>
      <c r="G132" s="221" t="s">
        <v>924</v>
      </c>
      <c r="H132" s="222">
        <v>2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44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87</v>
      </c>
      <c r="AT132" s="229" t="s">
        <v>140</v>
      </c>
      <c r="AU132" s="229" t="s">
        <v>89</v>
      </c>
      <c r="AY132" s="17" t="s">
        <v>138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87</v>
      </c>
      <c r="BK132" s="230">
        <f>ROUND(I132*H132,2)</f>
        <v>0</v>
      </c>
      <c r="BL132" s="17" t="s">
        <v>87</v>
      </c>
      <c r="BM132" s="229" t="s">
        <v>933</v>
      </c>
    </row>
    <row r="133" s="2" customFormat="1" ht="16.5" customHeight="1">
      <c r="A133" s="38"/>
      <c r="B133" s="39"/>
      <c r="C133" s="218" t="s">
        <v>176</v>
      </c>
      <c r="D133" s="218" t="s">
        <v>140</v>
      </c>
      <c r="E133" s="219" t="s">
        <v>609</v>
      </c>
      <c r="F133" s="220" t="s">
        <v>934</v>
      </c>
      <c r="G133" s="221" t="s">
        <v>924</v>
      </c>
      <c r="H133" s="222">
        <v>2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44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87</v>
      </c>
      <c r="AT133" s="229" t="s">
        <v>140</v>
      </c>
      <c r="AU133" s="229" t="s">
        <v>89</v>
      </c>
      <c r="AY133" s="17" t="s">
        <v>138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87</v>
      </c>
      <c r="BK133" s="230">
        <f>ROUND(I133*H133,2)</f>
        <v>0</v>
      </c>
      <c r="BL133" s="17" t="s">
        <v>87</v>
      </c>
      <c r="BM133" s="229" t="s">
        <v>935</v>
      </c>
    </row>
    <row r="134" s="2" customFormat="1" ht="16.5" customHeight="1">
      <c r="A134" s="38"/>
      <c r="B134" s="39"/>
      <c r="C134" s="218" t="s">
        <v>183</v>
      </c>
      <c r="D134" s="218" t="s">
        <v>140</v>
      </c>
      <c r="E134" s="219" t="s">
        <v>579</v>
      </c>
      <c r="F134" s="220" t="s">
        <v>936</v>
      </c>
      <c r="G134" s="221" t="s">
        <v>179</v>
      </c>
      <c r="H134" s="222">
        <v>10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44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87</v>
      </c>
      <c r="AT134" s="229" t="s">
        <v>140</v>
      </c>
      <c r="AU134" s="229" t="s">
        <v>89</v>
      </c>
      <c r="AY134" s="17" t="s">
        <v>138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87</v>
      </c>
      <c r="BK134" s="230">
        <f>ROUND(I134*H134,2)</f>
        <v>0</v>
      </c>
      <c r="BL134" s="17" t="s">
        <v>87</v>
      </c>
      <c r="BM134" s="229" t="s">
        <v>937</v>
      </c>
    </row>
    <row r="135" s="2" customFormat="1" ht="16.5" customHeight="1">
      <c r="A135" s="38"/>
      <c r="B135" s="39"/>
      <c r="C135" s="218" t="s">
        <v>189</v>
      </c>
      <c r="D135" s="218" t="s">
        <v>140</v>
      </c>
      <c r="E135" s="219" t="s">
        <v>561</v>
      </c>
      <c r="F135" s="220" t="s">
        <v>938</v>
      </c>
      <c r="G135" s="221" t="s">
        <v>179</v>
      </c>
      <c r="H135" s="222">
        <v>10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44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87</v>
      </c>
      <c r="AT135" s="229" t="s">
        <v>140</v>
      </c>
      <c r="AU135" s="229" t="s">
        <v>89</v>
      </c>
      <c r="AY135" s="17" t="s">
        <v>138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87</v>
      </c>
      <c r="BK135" s="230">
        <f>ROUND(I135*H135,2)</f>
        <v>0</v>
      </c>
      <c r="BL135" s="17" t="s">
        <v>87</v>
      </c>
      <c r="BM135" s="229" t="s">
        <v>939</v>
      </c>
    </row>
    <row r="136" s="2" customFormat="1" ht="16.5" customHeight="1">
      <c r="A136" s="38"/>
      <c r="B136" s="39"/>
      <c r="C136" s="218" t="s">
        <v>195</v>
      </c>
      <c r="D136" s="218" t="s">
        <v>140</v>
      </c>
      <c r="E136" s="219" t="s">
        <v>633</v>
      </c>
      <c r="F136" s="220" t="s">
        <v>940</v>
      </c>
      <c r="G136" s="221" t="s">
        <v>179</v>
      </c>
      <c r="H136" s="222">
        <v>10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44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87</v>
      </c>
      <c r="AT136" s="229" t="s">
        <v>140</v>
      </c>
      <c r="AU136" s="229" t="s">
        <v>89</v>
      </c>
      <c r="AY136" s="17" t="s">
        <v>138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87</v>
      </c>
      <c r="BK136" s="230">
        <f>ROUND(I136*H136,2)</f>
        <v>0</v>
      </c>
      <c r="BL136" s="17" t="s">
        <v>87</v>
      </c>
      <c r="BM136" s="229" t="s">
        <v>941</v>
      </c>
    </row>
    <row r="137" s="2" customFormat="1" ht="16.5" customHeight="1">
      <c r="A137" s="38"/>
      <c r="B137" s="39"/>
      <c r="C137" s="218" t="s">
        <v>203</v>
      </c>
      <c r="D137" s="218" t="s">
        <v>140</v>
      </c>
      <c r="E137" s="219" t="s">
        <v>575</v>
      </c>
      <c r="F137" s="220" t="s">
        <v>942</v>
      </c>
      <c r="G137" s="221" t="s">
        <v>179</v>
      </c>
      <c r="H137" s="222">
        <v>10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44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87</v>
      </c>
      <c r="AT137" s="229" t="s">
        <v>140</v>
      </c>
      <c r="AU137" s="229" t="s">
        <v>89</v>
      </c>
      <c r="AY137" s="17" t="s">
        <v>138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87</v>
      </c>
      <c r="BK137" s="230">
        <f>ROUND(I137*H137,2)</f>
        <v>0</v>
      </c>
      <c r="BL137" s="17" t="s">
        <v>87</v>
      </c>
      <c r="BM137" s="229" t="s">
        <v>943</v>
      </c>
    </row>
    <row r="138" s="2" customFormat="1" ht="16.5" customHeight="1">
      <c r="A138" s="38"/>
      <c r="B138" s="39"/>
      <c r="C138" s="218" t="s">
        <v>209</v>
      </c>
      <c r="D138" s="218" t="s">
        <v>140</v>
      </c>
      <c r="E138" s="219" t="s">
        <v>944</v>
      </c>
      <c r="F138" s="220" t="s">
        <v>945</v>
      </c>
      <c r="G138" s="221" t="s">
        <v>179</v>
      </c>
      <c r="H138" s="222">
        <v>10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44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87</v>
      </c>
      <c r="AT138" s="229" t="s">
        <v>140</v>
      </c>
      <c r="AU138" s="229" t="s">
        <v>89</v>
      </c>
      <c r="AY138" s="17" t="s">
        <v>138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87</v>
      </c>
      <c r="BK138" s="230">
        <f>ROUND(I138*H138,2)</f>
        <v>0</v>
      </c>
      <c r="BL138" s="17" t="s">
        <v>87</v>
      </c>
      <c r="BM138" s="229" t="s">
        <v>946</v>
      </c>
    </row>
    <row r="139" s="2" customFormat="1" ht="16.5" customHeight="1">
      <c r="A139" s="38"/>
      <c r="B139" s="39"/>
      <c r="C139" s="218" t="s">
        <v>216</v>
      </c>
      <c r="D139" s="218" t="s">
        <v>140</v>
      </c>
      <c r="E139" s="219" t="s">
        <v>947</v>
      </c>
      <c r="F139" s="220" t="s">
        <v>948</v>
      </c>
      <c r="G139" s="221" t="s">
        <v>915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44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87</v>
      </c>
      <c r="AT139" s="229" t="s">
        <v>140</v>
      </c>
      <c r="AU139" s="229" t="s">
        <v>89</v>
      </c>
      <c r="AY139" s="17" t="s">
        <v>138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87</v>
      </c>
      <c r="BK139" s="230">
        <f>ROUND(I139*H139,2)</f>
        <v>0</v>
      </c>
      <c r="BL139" s="17" t="s">
        <v>87</v>
      </c>
      <c r="BM139" s="229" t="s">
        <v>949</v>
      </c>
    </row>
    <row r="140" s="2" customFormat="1" ht="16.5" customHeight="1">
      <c r="A140" s="38"/>
      <c r="B140" s="39"/>
      <c r="C140" s="218" t="s">
        <v>221</v>
      </c>
      <c r="D140" s="218" t="s">
        <v>140</v>
      </c>
      <c r="E140" s="219" t="s">
        <v>950</v>
      </c>
      <c r="F140" s="220" t="s">
        <v>951</v>
      </c>
      <c r="G140" s="221" t="s">
        <v>143</v>
      </c>
      <c r="H140" s="222">
        <v>6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87</v>
      </c>
      <c r="AT140" s="229" t="s">
        <v>140</v>
      </c>
      <c r="AU140" s="229" t="s">
        <v>89</v>
      </c>
      <c r="AY140" s="17" t="s">
        <v>138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87</v>
      </c>
      <c r="BM140" s="229" t="s">
        <v>952</v>
      </c>
    </row>
    <row r="141" s="2" customFormat="1" ht="16.5" customHeight="1">
      <c r="A141" s="38"/>
      <c r="B141" s="39"/>
      <c r="C141" s="218" t="s">
        <v>229</v>
      </c>
      <c r="D141" s="218" t="s">
        <v>140</v>
      </c>
      <c r="E141" s="219" t="s">
        <v>953</v>
      </c>
      <c r="F141" s="220" t="s">
        <v>954</v>
      </c>
      <c r="G141" s="221" t="s">
        <v>179</v>
      </c>
      <c r="H141" s="222">
        <v>16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44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87</v>
      </c>
      <c r="AT141" s="229" t="s">
        <v>140</v>
      </c>
      <c r="AU141" s="229" t="s">
        <v>89</v>
      </c>
      <c r="AY141" s="17" t="s">
        <v>138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87</v>
      </c>
      <c r="BK141" s="230">
        <f>ROUND(I141*H141,2)</f>
        <v>0</v>
      </c>
      <c r="BL141" s="17" t="s">
        <v>87</v>
      </c>
      <c r="BM141" s="229" t="s">
        <v>955</v>
      </c>
    </row>
    <row r="142" s="2" customFormat="1" ht="16.5" customHeight="1">
      <c r="A142" s="38"/>
      <c r="B142" s="39"/>
      <c r="C142" s="218" t="s">
        <v>8</v>
      </c>
      <c r="D142" s="218" t="s">
        <v>140</v>
      </c>
      <c r="E142" s="219" t="s">
        <v>956</v>
      </c>
      <c r="F142" s="220" t="s">
        <v>957</v>
      </c>
      <c r="G142" s="221" t="s">
        <v>179</v>
      </c>
      <c r="H142" s="222">
        <v>14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44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87</v>
      </c>
      <c r="AT142" s="229" t="s">
        <v>140</v>
      </c>
      <c r="AU142" s="229" t="s">
        <v>89</v>
      </c>
      <c r="AY142" s="17" t="s">
        <v>138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87</v>
      </c>
      <c r="BK142" s="230">
        <f>ROUND(I142*H142,2)</f>
        <v>0</v>
      </c>
      <c r="BL142" s="17" t="s">
        <v>87</v>
      </c>
      <c r="BM142" s="229" t="s">
        <v>958</v>
      </c>
    </row>
    <row r="143" s="2" customFormat="1" ht="16.5" customHeight="1">
      <c r="A143" s="38"/>
      <c r="B143" s="39"/>
      <c r="C143" s="218" t="s">
        <v>239</v>
      </c>
      <c r="D143" s="218" t="s">
        <v>140</v>
      </c>
      <c r="E143" s="219" t="s">
        <v>959</v>
      </c>
      <c r="F143" s="220" t="s">
        <v>960</v>
      </c>
      <c r="G143" s="221" t="s">
        <v>179</v>
      </c>
      <c r="H143" s="222">
        <v>14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44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87</v>
      </c>
      <c r="AT143" s="229" t="s">
        <v>140</v>
      </c>
      <c r="AU143" s="229" t="s">
        <v>89</v>
      </c>
      <c r="AY143" s="17" t="s">
        <v>138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87</v>
      </c>
      <c r="BK143" s="230">
        <f>ROUND(I143*H143,2)</f>
        <v>0</v>
      </c>
      <c r="BL143" s="17" t="s">
        <v>87</v>
      </c>
      <c r="BM143" s="229" t="s">
        <v>961</v>
      </c>
    </row>
    <row r="144" s="2" customFormat="1" ht="16.5" customHeight="1">
      <c r="A144" s="38"/>
      <c r="B144" s="39"/>
      <c r="C144" s="218" t="s">
        <v>245</v>
      </c>
      <c r="D144" s="218" t="s">
        <v>140</v>
      </c>
      <c r="E144" s="219" t="s">
        <v>962</v>
      </c>
      <c r="F144" s="220" t="s">
        <v>963</v>
      </c>
      <c r="G144" s="221" t="s">
        <v>924</v>
      </c>
      <c r="H144" s="222">
        <v>4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44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87</v>
      </c>
      <c r="AT144" s="229" t="s">
        <v>140</v>
      </c>
      <c r="AU144" s="229" t="s">
        <v>89</v>
      </c>
      <c r="AY144" s="17" t="s">
        <v>138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87</v>
      </c>
      <c r="BK144" s="230">
        <f>ROUND(I144*H144,2)</f>
        <v>0</v>
      </c>
      <c r="BL144" s="17" t="s">
        <v>87</v>
      </c>
      <c r="BM144" s="229" t="s">
        <v>964</v>
      </c>
    </row>
    <row r="145" s="2" customFormat="1" ht="16.5" customHeight="1">
      <c r="A145" s="38"/>
      <c r="B145" s="39"/>
      <c r="C145" s="218" t="s">
        <v>251</v>
      </c>
      <c r="D145" s="218" t="s">
        <v>140</v>
      </c>
      <c r="E145" s="219" t="s">
        <v>965</v>
      </c>
      <c r="F145" s="220" t="s">
        <v>966</v>
      </c>
      <c r="G145" s="221" t="s">
        <v>915</v>
      </c>
      <c r="H145" s="222">
        <v>1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44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87</v>
      </c>
      <c r="AT145" s="229" t="s">
        <v>140</v>
      </c>
      <c r="AU145" s="229" t="s">
        <v>89</v>
      </c>
      <c r="AY145" s="17" t="s">
        <v>138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87</v>
      </c>
      <c r="BK145" s="230">
        <f>ROUND(I145*H145,2)</f>
        <v>0</v>
      </c>
      <c r="BL145" s="17" t="s">
        <v>87</v>
      </c>
      <c r="BM145" s="229" t="s">
        <v>967</v>
      </c>
    </row>
    <row r="146" s="2" customFormat="1" ht="16.5" customHeight="1">
      <c r="A146" s="38"/>
      <c r="B146" s="39"/>
      <c r="C146" s="218" t="s">
        <v>257</v>
      </c>
      <c r="D146" s="218" t="s">
        <v>140</v>
      </c>
      <c r="E146" s="219" t="s">
        <v>968</v>
      </c>
      <c r="F146" s="220" t="s">
        <v>969</v>
      </c>
      <c r="G146" s="221" t="s">
        <v>198</v>
      </c>
      <c r="H146" s="222">
        <v>2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44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87</v>
      </c>
      <c r="AT146" s="229" t="s">
        <v>140</v>
      </c>
      <c r="AU146" s="229" t="s">
        <v>89</v>
      </c>
      <c r="AY146" s="17" t="s">
        <v>138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87</v>
      </c>
      <c r="BK146" s="230">
        <f>ROUND(I146*H146,2)</f>
        <v>0</v>
      </c>
      <c r="BL146" s="17" t="s">
        <v>87</v>
      </c>
      <c r="BM146" s="229" t="s">
        <v>970</v>
      </c>
    </row>
    <row r="147" s="2" customFormat="1" ht="24.15" customHeight="1">
      <c r="A147" s="38"/>
      <c r="B147" s="39"/>
      <c r="C147" s="218" t="s">
        <v>265</v>
      </c>
      <c r="D147" s="218" t="s">
        <v>140</v>
      </c>
      <c r="E147" s="219" t="s">
        <v>971</v>
      </c>
      <c r="F147" s="220" t="s">
        <v>972</v>
      </c>
      <c r="G147" s="221" t="s">
        <v>924</v>
      </c>
      <c r="H147" s="222">
        <v>1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44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87</v>
      </c>
      <c r="AT147" s="229" t="s">
        <v>140</v>
      </c>
      <c r="AU147" s="229" t="s">
        <v>89</v>
      </c>
      <c r="AY147" s="17" t="s">
        <v>138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87</v>
      </c>
      <c r="BK147" s="230">
        <f>ROUND(I147*H147,2)</f>
        <v>0</v>
      </c>
      <c r="BL147" s="17" t="s">
        <v>87</v>
      </c>
      <c r="BM147" s="229" t="s">
        <v>973</v>
      </c>
    </row>
    <row r="148" s="2" customFormat="1" ht="16.5" customHeight="1">
      <c r="A148" s="38"/>
      <c r="B148" s="39"/>
      <c r="C148" s="218" t="s">
        <v>7</v>
      </c>
      <c r="D148" s="218" t="s">
        <v>140</v>
      </c>
      <c r="E148" s="219" t="s">
        <v>974</v>
      </c>
      <c r="F148" s="220" t="s">
        <v>975</v>
      </c>
      <c r="G148" s="221" t="s">
        <v>924</v>
      </c>
      <c r="H148" s="222">
        <v>10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44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87</v>
      </c>
      <c r="AT148" s="229" t="s">
        <v>140</v>
      </c>
      <c r="AU148" s="229" t="s">
        <v>89</v>
      </c>
      <c r="AY148" s="17" t="s">
        <v>138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87</v>
      </c>
      <c r="BK148" s="230">
        <f>ROUND(I148*H148,2)</f>
        <v>0</v>
      </c>
      <c r="BL148" s="17" t="s">
        <v>87</v>
      </c>
      <c r="BM148" s="229" t="s">
        <v>976</v>
      </c>
    </row>
    <row r="149" s="2" customFormat="1" ht="16.5" customHeight="1">
      <c r="A149" s="38"/>
      <c r="B149" s="39"/>
      <c r="C149" s="218" t="s">
        <v>276</v>
      </c>
      <c r="D149" s="218" t="s">
        <v>140</v>
      </c>
      <c r="E149" s="219" t="s">
        <v>977</v>
      </c>
      <c r="F149" s="220" t="s">
        <v>978</v>
      </c>
      <c r="G149" s="221" t="s">
        <v>924</v>
      </c>
      <c r="H149" s="222">
        <v>2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44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87</v>
      </c>
      <c r="AT149" s="229" t="s">
        <v>140</v>
      </c>
      <c r="AU149" s="229" t="s">
        <v>89</v>
      </c>
      <c r="AY149" s="17" t="s">
        <v>138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87</v>
      </c>
      <c r="BK149" s="230">
        <f>ROUND(I149*H149,2)</f>
        <v>0</v>
      </c>
      <c r="BL149" s="17" t="s">
        <v>87</v>
      </c>
      <c r="BM149" s="229" t="s">
        <v>979</v>
      </c>
    </row>
    <row r="150" s="2" customFormat="1" ht="16.5" customHeight="1">
      <c r="A150" s="38"/>
      <c r="B150" s="39"/>
      <c r="C150" s="218" t="s">
        <v>283</v>
      </c>
      <c r="D150" s="218" t="s">
        <v>140</v>
      </c>
      <c r="E150" s="219" t="s">
        <v>980</v>
      </c>
      <c r="F150" s="220" t="s">
        <v>981</v>
      </c>
      <c r="G150" s="221" t="s">
        <v>915</v>
      </c>
      <c r="H150" s="222">
        <v>1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44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87</v>
      </c>
      <c r="AT150" s="229" t="s">
        <v>140</v>
      </c>
      <c r="AU150" s="229" t="s">
        <v>89</v>
      </c>
      <c r="AY150" s="17" t="s">
        <v>138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87</v>
      </c>
      <c r="BK150" s="230">
        <f>ROUND(I150*H150,2)</f>
        <v>0</v>
      </c>
      <c r="BL150" s="17" t="s">
        <v>87</v>
      </c>
      <c r="BM150" s="229" t="s">
        <v>982</v>
      </c>
    </row>
    <row r="151" s="2" customFormat="1" ht="16.5" customHeight="1">
      <c r="A151" s="38"/>
      <c r="B151" s="39"/>
      <c r="C151" s="218" t="s">
        <v>290</v>
      </c>
      <c r="D151" s="218" t="s">
        <v>140</v>
      </c>
      <c r="E151" s="219" t="s">
        <v>983</v>
      </c>
      <c r="F151" s="220" t="s">
        <v>984</v>
      </c>
      <c r="G151" s="221" t="s">
        <v>915</v>
      </c>
      <c r="H151" s="222">
        <v>1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44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87</v>
      </c>
      <c r="AT151" s="229" t="s">
        <v>140</v>
      </c>
      <c r="AU151" s="229" t="s">
        <v>89</v>
      </c>
      <c r="AY151" s="17" t="s">
        <v>138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87</v>
      </c>
      <c r="BK151" s="230">
        <f>ROUND(I151*H151,2)</f>
        <v>0</v>
      </c>
      <c r="BL151" s="17" t="s">
        <v>87</v>
      </c>
      <c r="BM151" s="229" t="s">
        <v>985</v>
      </c>
    </row>
    <row r="152" s="2" customFormat="1" ht="16.5" customHeight="1">
      <c r="A152" s="38"/>
      <c r="B152" s="39"/>
      <c r="C152" s="218" t="s">
        <v>295</v>
      </c>
      <c r="D152" s="218" t="s">
        <v>140</v>
      </c>
      <c r="E152" s="219" t="s">
        <v>986</v>
      </c>
      <c r="F152" s="220" t="s">
        <v>987</v>
      </c>
      <c r="G152" s="221" t="s">
        <v>915</v>
      </c>
      <c r="H152" s="222">
        <v>1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44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87</v>
      </c>
      <c r="AT152" s="229" t="s">
        <v>140</v>
      </c>
      <c r="AU152" s="229" t="s">
        <v>89</v>
      </c>
      <c r="AY152" s="17" t="s">
        <v>138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87</v>
      </c>
      <c r="BK152" s="230">
        <f>ROUND(I152*H152,2)</f>
        <v>0</v>
      </c>
      <c r="BL152" s="17" t="s">
        <v>87</v>
      </c>
      <c r="BM152" s="229" t="s">
        <v>988</v>
      </c>
    </row>
    <row r="153" s="2" customFormat="1" ht="16.5" customHeight="1">
      <c r="A153" s="38"/>
      <c r="B153" s="39"/>
      <c r="C153" s="218" t="s">
        <v>300</v>
      </c>
      <c r="D153" s="218" t="s">
        <v>140</v>
      </c>
      <c r="E153" s="219" t="s">
        <v>989</v>
      </c>
      <c r="F153" s="220" t="s">
        <v>990</v>
      </c>
      <c r="G153" s="221" t="s">
        <v>915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44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87</v>
      </c>
      <c r="AT153" s="229" t="s">
        <v>140</v>
      </c>
      <c r="AU153" s="229" t="s">
        <v>89</v>
      </c>
      <c r="AY153" s="17" t="s">
        <v>138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87</v>
      </c>
      <c r="BK153" s="230">
        <f>ROUND(I153*H153,2)</f>
        <v>0</v>
      </c>
      <c r="BL153" s="17" t="s">
        <v>87</v>
      </c>
      <c r="BM153" s="229" t="s">
        <v>991</v>
      </c>
    </row>
    <row r="154" s="2" customFormat="1" ht="16.5" customHeight="1">
      <c r="A154" s="38"/>
      <c r="B154" s="39"/>
      <c r="C154" s="218" t="s">
        <v>306</v>
      </c>
      <c r="D154" s="218" t="s">
        <v>140</v>
      </c>
      <c r="E154" s="219" t="s">
        <v>992</v>
      </c>
      <c r="F154" s="220" t="s">
        <v>993</v>
      </c>
      <c r="G154" s="221" t="s">
        <v>915</v>
      </c>
      <c r="H154" s="222">
        <v>1</v>
      </c>
      <c r="I154" s="223"/>
      <c r="J154" s="224">
        <f>ROUND(I154*H154,2)</f>
        <v>0</v>
      </c>
      <c r="K154" s="220" t="s">
        <v>1</v>
      </c>
      <c r="L154" s="44"/>
      <c r="M154" s="283" t="s">
        <v>1</v>
      </c>
      <c r="N154" s="284" t="s">
        <v>44</v>
      </c>
      <c r="O154" s="271"/>
      <c r="P154" s="285">
        <f>O154*H154</f>
        <v>0</v>
      </c>
      <c r="Q154" s="285">
        <v>0</v>
      </c>
      <c r="R154" s="285">
        <f>Q154*H154</f>
        <v>0</v>
      </c>
      <c r="S154" s="285">
        <v>0</v>
      </c>
      <c r="T154" s="28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87</v>
      </c>
      <c r="AT154" s="229" t="s">
        <v>140</v>
      </c>
      <c r="AU154" s="229" t="s">
        <v>89</v>
      </c>
      <c r="AY154" s="17" t="s">
        <v>138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87</v>
      </c>
      <c r="BK154" s="230">
        <f>ROUND(I154*H154,2)</f>
        <v>0</v>
      </c>
      <c r="BL154" s="17" t="s">
        <v>87</v>
      </c>
      <c r="BM154" s="229" t="s">
        <v>994</v>
      </c>
    </row>
    <row r="155" s="2" customFormat="1" ht="6.96" customHeight="1">
      <c r="A155" s="38"/>
      <c r="B155" s="66"/>
      <c r="C155" s="67"/>
      <c r="D155" s="67"/>
      <c r="E155" s="67"/>
      <c r="F155" s="67"/>
      <c r="G155" s="67"/>
      <c r="H155" s="67"/>
      <c r="I155" s="67"/>
      <c r="J155" s="67"/>
      <c r="K155" s="67"/>
      <c r="L155" s="44"/>
      <c r="M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</row>
  </sheetData>
  <sheetProtection sheet="1" autoFilter="0" formatColumns="0" formatRows="0" objects="1" scenarios="1" spinCount="100000" saltValue="G42wEzH9dxiiCBzc65/snFFTVr3ewXb3jr8SJShZHTgioG3mtO4rrb7acfmcGIoyK+WvrS/butXBwX2IO2sWUw==" hashValue="ZrRE61WeH2t0KrlUxcH3BduLnz/X1uNB/gI0KkV/gFj3mlfuWVeT07Rtzh97T4nffYjivx4PCmd3ZXDweiVWDg==" algorithmName="SHA-512" password="CC35"/>
  <autoFilter ref="C117:K15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- Rekonstrukce tram. nástupiště Fakultní nemocnice (oba směry)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995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22. 3. 2022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35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28</v>
      </c>
      <c r="J24" s="143" t="s">
        <v>36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ROUND((SUM(BE118:BE142)),  2)</f>
        <v>0</v>
      </c>
      <c r="G33" s="38"/>
      <c r="H33" s="38"/>
      <c r="I33" s="155">
        <v>0.20999999999999999</v>
      </c>
      <c r="J33" s="154">
        <f>ROUND(((SUM(BE118:BE142))*I33),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ROUND((SUM(BF118:BF142)),  2)</f>
        <v>0</v>
      </c>
      <c r="G34" s="38"/>
      <c r="H34" s="38"/>
      <c r="I34" s="155">
        <v>0.14999999999999999</v>
      </c>
      <c r="J34" s="154">
        <f>ROUND(((SUM(BF118:BF142))*I34),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ROUND((SUM(BG118:BG142)),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ROUND((SUM(BH118:BH142)),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ROUND((SUM(BI118:BI142)),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- Rekonstrukce tram. nástupiště Fakultní nemocnice (oba směry)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Ostrava</v>
      </c>
      <c r="G89" s="40"/>
      <c r="H89" s="40"/>
      <c r="I89" s="32" t="s">
        <v>22</v>
      </c>
      <c r="J89" s="79" t="str">
        <f>IF(J12="","",J12)</f>
        <v>22. 3. 2022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DOPRAVNÍ PODNIK OSTRAVA a.s.</v>
      </c>
      <c r="G91" s="40"/>
      <c r="H91" s="40"/>
      <c r="I91" s="32" t="s">
        <v>32</v>
      </c>
      <c r="J91" s="36" t="str">
        <f>E21</f>
        <v>Dopravní projektování, spol.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Dopravní projektování, spol.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995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996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123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6.25" customHeight="1">
      <c r="A108" s="38"/>
      <c r="B108" s="39"/>
      <c r="C108" s="40"/>
      <c r="D108" s="40"/>
      <c r="E108" s="174" t="str">
        <f>E7</f>
        <v>PD - Rekonstrukce tram. nástupiště Fakultní nemocnice (oba směry)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103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VRN - Vedlejší rozpočtové náklady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Ostrava</v>
      </c>
      <c r="G112" s="40"/>
      <c r="H112" s="40"/>
      <c r="I112" s="32" t="s">
        <v>22</v>
      </c>
      <c r="J112" s="79" t="str">
        <f>IF(J12="","",J12)</f>
        <v>22. 3. 2022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40"/>
      <c r="E114" s="40"/>
      <c r="F114" s="27" t="str">
        <f>E15</f>
        <v>DOPRAVNÍ PODNIK OSTRAVA a.s.</v>
      </c>
      <c r="G114" s="40"/>
      <c r="H114" s="40"/>
      <c r="I114" s="32" t="s">
        <v>32</v>
      </c>
      <c r="J114" s="36" t="str">
        <f>E21</f>
        <v>Dopravní projektování, spol.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5.6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>Dopravní projektování, spol.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124</v>
      </c>
      <c r="D117" s="194" t="s">
        <v>64</v>
      </c>
      <c r="E117" s="194" t="s">
        <v>60</v>
      </c>
      <c r="F117" s="194" t="s">
        <v>61</v>
      </c>
      <c r="G117" s="194" t="s">
        <v>125</v>
      </c>
      <c r="H117" s="194" t="s">
        <v>126</v>
      </c>
      <c r="I117" s="194" t="s">
        <v>127</v>
      </c>
      <c r="J117" s="194" t="s">
        <v>107</v>
      </c>
      <c r="K117" s="195" t="s">
        <v>128</v>
      </c>
      <c r="L117" s="196"/>
      <c r="M117" s="100" t="s">
        <v>1</v>
      </c>
      <c r="N117" s="101" t="s">
        <v>43</v>
      </c>
      <c r="O117" s="101" t="s">
        <v>129</v>
      </c>
      <c r="P117" s="101" t="s">
        <v>130</v>
      </c>
      <c r="Q117" s="101" t="s">
        <v>131</v>
      </c>
      <c r="R117" s="101" t="s">
        <v>132</v>
      </c>
      <c r="S117" s="101" t="s">
        <v>133</v>
      </c>
      <c r="T117" s="102" t="s">
        <v>134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135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0.0099000000000000008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78</v>
      </c>
      <c r="AU118" s="17" t="s">
        <v>109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78</v>
      </c>
      <c r="E119" s="205" t="s">
        <v>96</v>
      </c>
      <c r="F119" s="205" t="s">
        <v>97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0.0099000000000000008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170</v>
      </c>
      <c r="AT119" s="214" t="s">
        <v>78</v>
      </c>
      <c r="AU119" s="214" t="s">
        <v>79</v>
      </c>
      <c r="AY119" s="213" t="s">
        <v>138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78</v>
      </c>
      <c r="E120" s="216" t="s">
        <v>997</v>
      </c>
      <c r="F120" s="216" t="s">
        <v>998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SUM(P121:P142)</f>
        <v>0</v>
      </c>
      <c r="Q120" s="210"/>
      <c r="R120" s="211">
        <f>SUM(R121:R142)</f>
        <v>0.0099000000000000008</v>
      </c>
      <c r="S120" s="210"/>
      <c r="T120" s="212">
        <f>SUM(T121:T142)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170</v>
      </c>
      <c r="AT120" s="214" t="s">
        <v>78</v>
      </c>
      <c r="AU120" s="214" t="s">
        <v>87</v>
      </c>
      <c r="AY120" s="213" t="s">
        <v>138</v>
      </c>
      <c r="BK120" s="215">
        <f>SUM(BK121:BK142)</f>
        <v>0</v>
      </c>
    </row>
    <row r="121" s="2" customFormat="1" ht="78" customHeight="1">
      <c r="A121" s="38"/>
      <c r="B121" s="39"/>
      <c r="C121" s="218" t="s">
        <v>87</v>
      </c>
      <c r="D121" s="218" t="s">
        <v>140</v>
      </c>
      <c r="E121" s="219" t="s">
        <v>999</v>
      </c>
      <c r="F121" s="220" t="s">
        <v>1000</v>
      </c>
      <c r="G121" s="221" t="s">
        <v>915</v>
      </c>
      <c r="H121" s="222">
        <v>1</v>
      </c>
      <c r="I121" s="223"/>
      <c r="J121" s="224">
        <f>ROUND(I121*H121,2)</f>
        <v>0</v>
      </c>
      <c r="K121" s="220" t="s">
        <v>1</v>
      </c>
      <c r="L121" s="44"/>
      <c r="M121" s="225" t="s">
        <v>1</v>
      </c>
      <c r="N121" s="226" t="s">
        <v>44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1001</v>
      </c>
      <c r="AT121" s="229" t="s">
        <v>140</v>
      </c>
      <c r="AU121" s="229" t="s">
        <v>89</v>
      </c>
      <c r="AY121" s="17" t="s">
        <v>138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87</v>
      </c>
      <c r="BK121" s="230">
        <f>ROUND(I121*H121,2)</f>
        <v>0</v>
      </c>
      <c r="BL121" s="17" t="s">
        <v>1001</v>
      </c>
      <c r="BM121" s="229" t="s">
        <v>1002</v>
      </c>
    </row>
    <row r="122" s="2" customFormat="1">
      <c r="A122" s="38"/>
      <c r="B122" s="39"/>
      <c r="C122" s="40"/>
      <c r="D122" s="231" t="s">
        <v>147</v>
      </c>
      <c r="E122" s="40"/>
      <c r="F122" s="232" t="s">
        <v>1003</v>
      </c>
      <c r="G122" s="40"/>
      <c r="H122" s="40"/>
      <c r="I122" s="233"/>
      <c r="J122" s="40"/>
      <c r="K122" s="40"/>
      <c r="L122" s="44"/>
      <c r="M122" s="234"/>
      <c r="N122" s="235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147</v>
      </c>
      <c r="AU122" s="17" t="s">
        <v>89</v>
      </c>
    </row>
    <row r="123" s="2" customFormat="1" ht="55.5" customHeight="1">
      <c r="A123" s="38"/>
      <c r="B123" s="39"/>
      <c r="C123" s="218" t="s">
        <v>89</v>
      </c>
      <c r="D123" s="218" t="s">
        <v>140</v>
      </c>
      <c r="E123" s="219" t="s">
        <v>1004</v>
      </c>
      <c r="F123" s="220" t="s">
        <v>1005</v>
      </c>
      <c r="G123" s="221" t="s">
        <v>915</v>
      </c>
      <c r="H123" s="222">
        <v>1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44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1001</v>
      </c>
      <c r="AT123" s="229" t="s">
        <v>140</v>
      </c>
      <c r="AU123" s="229" t="s">
        <v>89</v>
      </c>
      <c r="AY123" s="17" t="s">
        <v>138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87</v>
      </c>
      <c r="BK123" s="230">
        <f>ROUND(I123*H123,2)</f>
        <v>0</v>
      </c>
      <c r="BL123" s="17" t="s">
        <v>1001</v>
      </c>
      <c r="BM123" s="229" t="s">
        <v>1006</v>
      </c>
    </row>
    <row r="124" s="2" customFormat="1">
      <c r="A124" s="38"/>
      <c r="B124" s="39"/>
      <c r="C124" s="40"/>
      <c r="D124" s="231" t="s">
        <v>147</v>
      </c>
      <c r="E124" s="40"/>
      <c r="F124" s="232" t="s">
        <v>1007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147</v>
      </c>
      <c r="AU124" s="17" t="s">
        <v>89</v>
      </c>
    </row>
    <row r="125" s="2" customFormat="1" ht="62.7" customHeight="1">
      <c r="A125" s="38"/>
      <c r="B125" s="39"/>
      <c r="C125" s="218" t="s">
        <v>159</v>
      </c>
      <c r="D125" s="218" t="s">
        <v>140</v>
      </c>
      <c r="E125" s="219" t="s">
        <v>1008</v>
      </c>
      <c r="F125" s="220" t="s">
        <v>1009</v>
      </c>
      <c r="G125" s="221" t="s">
        <v>915</v>
      </c>
      <c r="H125" s="222">
        <v>1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44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1001</v>
      </c>
      <c r="AT125" s="229" t="s">
        <v>140</v>
      </c>
      <c r="AU125" s="229" t="s">
        <v>89</v>
      </c>
      <c r="AY125" s="17" t="s">
        <v>138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87</v>
      </c>
      <c r="BK125" s="230">
        <f>ROUND(I125*H125,2)</f>
        <v>0</v>
      </c>
      <c r="BL125" s="17" t="s">
        <v>1001</v>
      </c>
      <c r="BM125" s="229" t="s">
        <v>1010</v>
      </c>
    </row>
    <row r="126" s="2" customFormat="1">
      <c r="A126" s="38"/>
      <c r="B126" s="39"/>
      <c r="C126" s="40"/>
      <c r="D126" s="231" t="s">
        <v>147</v>
      </c>
      <c r="E126" s="40"/>
      <c r="F126" s="232" t="s">
        <v>1011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147</v>
      </c>
      <c r="AU126" s="17" t="s">
        <v>89</v>
      </c>
    </row>
    <row r="127" s="2" customFormat="1" ht="76.35" customHeight="1">
      <c r="A127" s="38"/>
      <c r="B127" s="39"/>
      <c r="C127" s="218" t="s">
        <v>145</v>
      </c>
      <c r="D127" s="218" t="s">
        <v>140</v>
      </c>
      <c r="E127" s="219" t="s">
        <v>1012</v>
      </c>
      <c r="F127" s="220" t="s">
        <v>1013</v>
      </c>
      <c r="G127" s="221" t="s">
        <v>915</v>
      </c>
      <c r="H127" s="222">
        <v>1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44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145</v>
      </c>
      <c r="AT127" s="229" t="s">
        <v>140</v>
      </c>
      <c r="AU127" s="229" t="s">
        <v>89</v>
      </c>
      <c r="AY127" s="17" t="s">
        <v>138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87</v>
      </c>
      <c r="BK127" s="230">
        <f>ROUND(I127*H127,2)</f>
        <v>0</v>
      </c>
      <c r="BL127" s="17" t="s">
        <v>145</v>
      </c>
      <c r="BM127" s="229" t="s">
        <v>1014</v>
      </c>
    </row>
    <row r="128" s="2" customFormat="1">
      <c r="A128" s="38"/>
      <c r="B128" s="39"/>
      <c r="C128" s="40"/>
      <c r="D128" s="231" t="s">
        <v>147</v>
      </c>
      <c r="E128" s="40"/>
      <c r="F128" s="232" t="s">
        <v>1015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147</v>
      </c>
      <c r="AU128" s="17" t="s">
        <v>89</v>
      </c>
    </row>
    <row r="129" s="2" customFormat="1" ht="78" customHeight="1">
      <c r="A129" s="38"/>
      <c r="B129" s="39"/>
      <c r="C129" s="218" t="s">
        <v>170</v>
      </c>
      <c r="D129" s="218" t="s">
        <v>140</v>
      </c>
      <c r="E129" s="219" t="s">
        <v>1016</v>
      </c>
      <c r="F129" s="220" t="s">
        <v>1017</v>
      </c>
      <c r="G129" s="221" t="s">
        <v>1018</v>
      </c>
      <c r="H129" s="222">
        <v>1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44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1001</v>
      </c>
      <c r="AT129" s="229" t="s">
        <v>140</v>
      </c>
      <c r="AU129" s="229" t="s">
        <v>89</v>
      </c>
      <c r="AY129" s="17" t="s">
        <v>138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87</v>
      </c>
      <c r="BK129" s="230">
        <f>ROUND(I129*H129,2)</f>
        <v>0</v>
      </c>
      <c r="BL129" s="17" t="s">
        <v>1001</v>
      </c>
      <c r="BM129" s="229" t="s">
        <v>1019</v>
      </c>
    </row>
    <row r="130" s="2" customFormat="1">
      <c r="A130" s="38"/>
      <c r="B130" s="39"/>
      <c r="C130" s="40"/>
      <c r="D130" s="231" t="s">
        <v>147</v>
      </c>
      <c r="E130" s="40"/>
      <c r="F130" s="232" t="s">
        <v>1020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147</v>
      </c>
      <c r="AU130" s="17" t="s">
        <v>89</v>
      </c>
    </row>
    <row r="131" s="2" customFormat="1" ht="55.5" customHeight="1">
      <c r="A131" s="38"/>
      <c r="B131" s="39"/>
      <c r="C131" s="218" t="s">
        <v>176</v>
      </c>
      <c r="D131" s="218" t="s">
        <v>140</v>
      </c>
      <c r="E131" s="219" t="s">
        <v>1021</v>
      </c>
      <c r="F131" s="220" t="s">
        <v>1022</v>
      </c>
      <c r="G131" s="221" t="s">
        <v>915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44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1001</v>
      </c>
      <c r="AT131" s="229" t="s">
        <v>140</v>
      </c>
      <c r="AU131" s="229" t="s">
        <v>89</v>
      </c>
      <c r="AY131" s="17" t="s">
        <v>138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87</v>
      </c>
      <c r="BK131" s="230">
        <f>ROUND(I131*H131,2)</f>
        <v>0</v>
      </c>
      <c r="BL131" s="17" t="s">
        <v>1001</v>
      </c>
      <c r="BM131" s="229" t="s">
        <v>1023</v>
      </c>
    </row>
    <row r="132" s="2" customFormat="1">
      <c r="A132" s="38"/>
      <c r="B132" s="39"/>
      <c r="C132" s="40"/>
      <c r="D132" s="231" t="s">
        <v>147</v>
      </c>
      <c r="E132" s="40"/>
      <c r="F132" s="232" t="s">
        <v>1024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147</v>
      </c>
      <c r="AU132" s="17" t="s">
        <v>89</v>
      </c>
    </row>
    <row r="133" s="2" customFormat="1" ht="55.5" customHeight="1">
      <c r="A133" s="38"/>
      <c r="B133" s="39"/>
      <c r="C133" s="218" t="s">
        <v>183</v>
      </c>
      <c r="D133" s="218" t="s">
        <v>140</v>
      </c>
      <c r="E133" s="219" t="s">
        <v>1025</v>
      </c>
      <c r="F133" s="220" t="s">
        <v>1026</v>
      </c>
      <c r="G133" s="221" t="s">
        <v>915</v>
      </c>
      <c r="H133" s="222">
        <v>1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44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145</v>
      </c>
      <c r="AT133" s="229" t="s">
        <v>140</v>
      </c>
      <c r="AU133" s="229" t="s">
        <v>89</v>
      </c>
      <c r="AY133" s="17" t="s">
        <v>138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87</v>
      </c>
      <c r="BK133" s="230">
        <f>ROUND(I133*H133,2)</f>
        <v>0</v>
      </c>
      <c r="BL133" s="17" t="s">
        <v>145</v>
      </c>
      <c r="BM133" s="229" t="s">
        <v>1027</v>
      </c>
    </row>
    <row r="134" s="2" customFormat="1">
      <c r="A134" s="38"/>
      <c r="B134" s="39"/>
      <c r="C134" s="40"/>
      <c r="D134" s="231" t="s">
        <v>147</v>
      </c>
      <c r="E134" s="40"/>
      <c r="F134" s="232" t="s">
        <v>1028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147</v>
      </c>
      <c r="AU134" s="17" t="s">
        <v>89</v>
      </c>
    </row>
    <row r="135" s="2" customFormat="1" ht="76.35" customHeight="1">
      <c r="A135" s="38"/>
      <c r="B135" s="39"/>
      <c r="C135" s="218" t="s">
        <v>189</v>
      </c>
      <c r="D135" s="218" t="s">
        <v>140</v>
      </c>
      <c r="E135" s="219" t="s">
        <v>1029</v>
      </c>
      <c r="F135" s="220" t="s">
        <v>1030</v>
      </c>
      <c r="G135" s="221" t="s">
        <v>915</v>
      </c>
      <c r="H135" s="222">
        <v>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44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145</v>
      </c>
      <c r="AT135" s="229" t="s">
        <v>140</v>
      </c>
      <c r="AU135" s="229" t="s">
        <v>89</v>
      </c>
      <c r="AY135" s="17" t="s">
        <v>138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87</v>
      </c>
      <c r="BK135" s="230">
        <f>ROUND(I135*H135,2)</f>
        <v>0</v>
      </c>
      <c r="BL135" s="17" t="s">
        <v>145</v>
      </c>
      <c r="BM135" s="229" t="s">
        <v>1031</v>
      </c>
    </row>
    <row r="136" s="2" customFormat="1">
      <c r="A136" s="38"/>
      <c r="B136" s="39"/>
      <c r="C136" s="40"/>
      <c r="D136" s="231" t="s">
        <v>147</v>
      </c>
      <c r="E136" s="40"/>
      <c r="F136" s="232" t="s">
        <v>1032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147</v>
      </c>
      <c r="AU136" s="17" t="s">
        <v>89</v>
      </c>
    </row>
    <row r="137" s="2" customFormat="1" ht="76.35" customHeight="1">
      <c r="A137" s="38"/>
      <c r="B137" s="39"/>
      <c r="C137" s="218" t="s">
        <v>195</v>
      </c>
      <c r="D137" s="218" t="s">
        <v>140</v>
      </c>
      <c r="E137" s="219" t="s">
        <v>1033</v>
      </c>
      <c r="F137" s="220" t="s">
        <v>1034</v>
      </c>
      <c r="G137" s="221" t="s">
        <v>915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44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1001</v>
      </c>
      <c r="AT137" s="229" t="s">
        <v>140</v>
      </c>
      <c r="AU137" s="229" t="s">
        <v>89</v>
      </c>
      <c r="AY137" s="17" t="s">
        <v>138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87</v>
      </c>
      <c r="BK137" s="230">
        <f>ROUND(I137*H137,2)</f>
        <v>0</v>
      </c>
      <c r="BL137" s="17" t="s">
        <v>1001</v>
      </c>
      <c r="BM137" s="229" t="s">
        <v>1035</v>
      </c>
    </row>
    <row r="138" s="2" customFormat="1">
      <c r="A138" s="38"/>
      <c r="B138" s="39"/>
      <c r="C138" s="40"/>
      <c r="D138" s="231" t="s">
        <v>147</v>
      </c>
      <c r="E138" s="40"/>
      <c r="F138" s="232" t="s">
        <v>1036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147</v>
      </c>
      <c r="AU138" s="17" t="s">
        <v>89</v>
      </c>
    </row>
    <row r="139" s="2" customFormat="1" ht="24.15" customHeight="1">
      <c r="A139" s="38"/>
      <c r="B139" s="39"/>
      <c r="C139" s="218" t="s">
        <v>203</v>
      </c>
      <c r="D139" s="218" t="s">
        <v>140</v>
      </c>
      <c r="E139" s="219" t="s">
        <v>1037</v>
      </c>
      <c r="F139" s="220" t="s">
        <v>1038</v>
      </c>
      <c r="G139" s="221" t="s">
        <v>915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44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1001</v>
      </c>
      <c r="AT139" s="229" t="s">
        <v>140</v>
      </c>
      <c r="AU139" s="229" t="s">
        <v>89</v>
      </c>
      <c r="AY139" s="17" t="s">
        <v>138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87</v>
      </c>
      <c r="BK139" s="230">
        <f>ROUND(I139*H139,2)</f>
        <v>0</v>
      </c>
      <c r="BL139" s="17" t="s">
        <v>1001</v>
      </c>
      <c r="BM139" s="229" t="s">
        <v>1039</v>
      </c>
    </row>
    <row r="140" s="2" customFormat="1">
      <c r="A140" s="38"/>
      <c r="B140" s="39"/>
      <c r="C140" s="40"/>
      <c r="D140" s="231" t="s">
        <v>147</v>
      </c>
      <c r="E140" s="40"/>
      <c r="F140" s="232" t="s">
        <v>1038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147</v>
      </c>
      <c r="AU140" s="17" t="s">
        <v>89</v>
      </c>
    </row>
    <row r="141" s="2" customFormat="1" ht="55.5" customHeight="1">
      <c r="A141" s="38"/>
      <c r="B141" s="39"/>
      <c r="C141" s="218" t="s">
        <v>209</v>
      </c>
      <c r="D141" s="218" t="s">
        <v>140</v>
      </c>
      <c r="E141" s="219" t="s">
        <v>1040</v>
      </c>
      <c r="F141" s="220" t="s">
        <v>1041</v>
      </c>
      <c r="G141" s="221" t="s">
        <v>915</v>
      </c>
      <c r="H141" s="222">
        <v>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44</v>
      </c>
      <c r="O141" s="91"/>
      <c r="P141" s="227">
        <f>O141*H141</f>
        <v>0</v>
      </c>
      <c r="Q141" s="227">
        <v>0.0099000000000000008</v>
      </c>
      <c r="R141" s="227">
        <f>Q141*H141</f>
        <v>0.0099000000000000008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145</v>
      </c>
      <c r="AT141" s="229" t="s">
        <v>140</v>
      </c>
      <c r="AU141" s="229" t="s">
        <v>89</v>
      </c>
      <c r="AY141" s="17" t="s">
        <v>138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87</v>
      </c>
      <c r="BK141" s="230">
        <f>ROUND(I141*H141,2)</f>
        <v>0</v>
      </c>
      <c r="BL141" s="17" t="s">
        <v>145</v>
      </c>
      <c r="BM141" s="229" t="s">
        <v>1042</v>
      </c>
    </row>
    <row r="142" s="2" customFormat="1">
      <c r="A142" s="38"/>
      <c r="B142" s="39"/>
      <c r="C142" s="40"/>
      <c r="D142" s="231" t="s">
        <v>147</v>
      </c>
      <c r="E142" s="40"/>
      <c r="F142" s="232" t="s">
        <v>1043</v>
      </c>
      <c r="G142" s="40"/>
      <c r="H142" s="40"/>
      <c r="I142" s="233"/>
      <c r="J142" s="40"/>
      <c r="K142" s="40"/>
      <c r="L142" s="44"/>
      <c r="M142" s="269"/>
      <c r="N142" s="270"/>
      <c r="O142" s="271"/>
      <c r="P142" s="271"/>
      <c r="Q142" s="271"/>
      <c r="R142" s="271"/>
      <c r="S142" s="271"/>
      <c r="T142" s="27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147</v>
      </c>
      <c r="AU142" s="17" t="s">
        <v>89</v>
      </c>
    </row>
    <row r="143" s="2" customFormat="1" ht="6.96" customHeight="1">
      <c r="A143" s="38"/>
      <c r="B143" s="66"/>
      <c r="C143" s="67"/>
      <c r="D143" s="67"/>
      <c r="E143" s="67"/>
      <c r="F143" s="67"/>
      <c r="G143" s="67"/>
      <c r="H143" s="67"/>
      <c r="I143" s="67"/>
      <c r="J143" s="67"/>
      <c r="K143" s="67"/>
      <c r="L143" s="44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sheetProtection sheet="1" autoFilter="0" formatColumns="0" formatRows="0" objects="1" scenarios="1" spinCount="100000" saltValue="+k9FGPGs/xCmR0D8eI/MrA11W7xkqGQcD+cqz135dklMke/7kfGypUW87QsDG6EU//eMHbqdaa9yXG5DzOqZeQ==" hashValue="yE8xE0BofhapP9tbKywtcbqKwIbi/+3Bolm4ai4cYHRRG1cAWeHQR/yJ4jYY1mvlGf0jZwwqc/FkFAlE4miYlg==" algorithmName="SHA-512" password="CC35"/>
  <autoFilter ref="C117:K14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PD - Rekonstrukce tram. nástupiště Fakultní nemocnice (oba směry)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1044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22. 3. 2022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35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28</v>
      </c>
      <c r="J24" s="143" t="s">
        <v>36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ROUND((SUM(BE118:BE125)),  2)</f>
        <v>0</v>
      </c>
      <c r="G33" s="38"/>
      <c r="H33" s="38"/>
      <c r="I33" s="155">
        <v>0.20999999999999999</v>
      </c>
      <c r="J33" s="154">
        <f>ROUND(((SUM(BE118:BE125))*I33),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ROUND((SUM(BF118:BF125)),  2)</f>
        <v>0</v>
      </c>
      <c r="G34" s="38"/>
      <c r="H34" s="38"/>
      <c r="I34" s="155">
        <v>0.14999999999999999</v>
      </c>
      <c r="J34" s="154">
        <f>ROUND(((SUM(BF118:BF125))*I34),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ROUND((SUM(BG118:BG125)),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ROUND((SUM(BH118:BH125)),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ROUND((SUM(BI118:BI125)),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PD - Rekonstrukce tram. nástupiště Fakultní nemocnice (oba směry)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DIO - Dopravně inženýrské opatření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Ostrava</v>
      </c>
      <c r="G89" s="40"/>
      <c r="H89" s="40"/>
      <c r="I89" s="32" t="s">
        <v>22</v>
      </c>
      <c r="J89" s="79" t="str">
        <f>IF(J12="","",J12)</f>
        <v>22. 3. 2022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DOPRAVNÍ PODNIK OSTRAVA a.s.</v>
      </c>
      <c r="G91" s="40"/>
      <c r="H91" s="40"/>
      <c r="I91" s="32" t="s">
        <v>32</v>
      </c>
      <c r="J91" s="36" t="str">
        <f>E21</f>
        <v>Dopravní projektování, spol.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Dopravní projektování, spol.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1045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1046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123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6.25" customHeight="1">
      <c r="A108" s="38"/>
      <c r="B108" s="39"/>
      <c r="C108" s="40"/>
      <c r="D108" s="40"/>
      <c r="E108" s="174" t="str">
        <f>E7</f>
        <v>PD - Rekonstrukce tram. nástupiště Fakultní nemocnice (oba směry)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103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DIO - Dopravně inženýrské opatření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Ostrava</v>
      </c>
      <c r="G112" s="40"/>
      <c r="H112" s="40"/>
      <c r="I112" s="32" t="s">
        <v>22</v>
      </c>
      <c r="J112" s="79" t="str">
        <f>IF(J12="","",J12)</f>
        <v>22. 3. 2022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40"/>
      <c r="E114" s="40"/>
      <c r="F114" s="27" t="str">
        <f>E15</f>
        <v>DOPRAVNÍ PODNIK OSTRAVA a.s.</v>
      </c>
      <c r="G114" s="40"/>
      <c r="H114" s="40"/>
      <c r="I114" s="32" t="s">
        <v>32</v>
      </c>
      <c r="J114" s="36" t="str">
        <f>E21</f>
        <v>Dopravní projektování, spol.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5.6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34</v>
      </c>
      <c r="J115" s="36" t="str">
        <f>E24</f>
        <v>Dopravní projektování, spol.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124</v>
      </c>
      <c r="D117" s="194" t="s">
        <v>64</v>
      </c>
      <c r="E117" s="194" t="s">
        <v>60</v>
      </c>
      <c r="F117" s="194" t="s">
        <v>61</v>
      </c>
      <c r="G117" s="194" t="s">
        <v>125</v>
      </c>
      <c r="H117" s="194" t="s">
        <v>126</v>
      </c>
      <c r="I117" s="194" t="s">
        <v>127</v>
      </c>
      <c r="J117" s="194" t="s">
        <v>107</v>
      </c>
      <c r="K117" s="195" t="s">
        <v>128</v>
      </c>
      <c r="L117" s="196"/>
      <c r="M117" s="100" t="s">
        <v>1</v>
      </c>
      <c r="N117" s="101" t="s">
        <v>43</v>
      </c>
      <c r="O117" s="101" t="s">
        <v>129</v>
      </c>
      <c r="P117" s="101" t="s">
        <v>130</v>
      </c>
      <c r="Q117" s="101" t="s">
        <v>131</v>
      </c>
      <c r="R117" s="101" t="s">
        <v>132</v>
      </c>
      <c r="S117" s="101" t="s">
        <v>133</v>
      </c>
      <c r="T117" s="102" t="s">
        <v>134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135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78</v>
      </c>
      <c r="AU118" s="17" t="s">
        <v>109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78</v>
      </c>
      <c r="E119" s="205" t="s">
        <v>1047</v>
      </c>
      <c r="F119" s="205" t="s">
        <v>100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145</v>
      </c>
      <c r="AT119" s="214" t="s">
        <v>78</v>
      </c>
      <c r="AU119" s="214" t="s">
        <v>79</v>
      </c>
      <c r="AY119" s="213" t="s">
        <v>138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78</v>
      </c>
      <c r="E120" s="216" t="s">
        <v>1048</v>
      </c>
      <c r="F120" s="216" t="s">
        <v>1049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SUM(P121:P125)</f>
        <v>0</v>
      </c>
      <c r="Q120" s="210"/>
      <c r="R120" s="211">
        <f>SUM(R121:R125)</f>
        <v>0</v>
      </c>
      <c r="S120" s="210"/>
      <c r="T120" s="212">
        <f>SUM(T121:T125)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145</v>
      </c>
      <c r="AT120" s="214" t="s">
        <v>78</v>
      </c>
      <c r="AU120" s="214" t="s">
        <v>87</v>
      </c>
      <c r="AY120" s="213" t="s">
        <v>138</v>
      </c>
      <c r="BK120" s="215">
        <f>SUM(BK121:BK125)</f>
        <v>0</v>
      </c>
    </row>
    <row r="121" s="2" customFormat="1" ht="24.15" customHeight="1">
      <c r="A121" s="38"/>
      <c r="B121" s="39"/>
      <c r="C121" s="218" t="s">
        <v>87</v>
      </c>
      <c r="D121" s="218" t="s">
        <v>140</v>
      </c>
      <c r="E121" s="219" t="s">
        <v>1050</v>
      </c>
      <c r="F121" s="220" t="s">
        <v>1051</v>
      </c>
      <c r="G121" s="221" t="s">
        <v>915</v>
      </c>
      <c r="H121" s="222">
        <v>1</v>
      </c>
      <c r="I121" s="223"/>
      <c r="J121" s="224">
        <f>ROUND(I121*H121,2)</f>
        <v>0</v>
      </c>
      <c r="K121" s="220" t="s">
        <v>1</v>
      </c>
      <c r="L121" s="44"/>
      <c r="M121" s="225" t="s">
        <v>1</v>
      </c>
      <c r="N121" s="226" t="s">
        <v>44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641</v>
      </c>
      <c r="AT121" s="229" t="s">
        <v>140</v>
      </c>
      <c r="AU121" s="229" t="s">
        <v>89</v>
      </c>
      <c r="AY121" s="17" t="s">
        <v>138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87</v>
      </c>
      <c r="BK121" s="230">
        <f>ROUND(I121*H121,2)</f>
        <v>0</v>
      </c>
      <c r="BL121" s="17" t="s">
        <v>641</v>
      </c>
      <c r="BM121" s="229" t="s">
        <v>1052</v>
      </c>
    </row>
    <row r="122" s="2" customFormat="1">
      <c r="A122" s="38"/>
      <c r="B122" s="39"/>
      <c r="C122" s="40"/>
      <c r="D122" s="231" t="s">
        <v>147</v>
      </c>
      <c r="E122" s="40"/>
      <c r="F122" s="232" t="s">
        <v>1051</v>
      </c>
      <c r="G122" s="40"/>
      <c r="H122" s="40"/>
      <c r="I122" s="233"/>
      <c r="J122" s="40"/>
      <c r="K122" s="40"/>
      <c r="L122" s="44"/>
      <c r="M122" s="234"/>
      <c r="N122" s="235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147</v>
      </c>
      <c r="AU122" s="17" t="s">
        <v>89</v>
      </c>
    </row>
    <row r="123" s="2" customFormat="1">
      <c r="A123" s="38"/>
      <c r="B123" s="39"/>
      <c r="C123" s="40"/>
      <c r="D123" s="231" t="s">
        <v>226</v>
      </c>
      <c r="E123" s="40"/>
      <c r="F123" s="258" t="s">
        <v>1053</v>
      </c>
      <c r="G123" s="40"/>
      <c r="H123" s="40"/>
      <c r="I123" s="233"/>
      <c r="J123" s="40"/>
      <c r="K123" s="40"/>
      <c r="L123" s="44"/>
      <c r="M123" s="234"/>
      <c r="N123" s="235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226</v>
      </c>
      <c r="AU123" s="17" t="s">
        <v>89</v>
      </c>
    </row>
    <row r="124" s="2" customFormat="1" ht="24.15" customHeight="1">
      <c r="A124" s="38"/>
      <c r="B124" s="39"/>
      <c r="C124" s="218" t="s">
        <v>89</v>
      </c>
      <c r="D124" s="218" t="s">
        <v>140</v>
      </c>
      <c r="E124" s="219" t="s">
        <v>1054</v>
      </c>
      <c r="F124" s="220" t="s">
        <v>1055</v>
      </c>
      <c r="G124" s="221" t="s">
        <v>915</v>
      </c>
      <c r="H124" s="222">
        <v>1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44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641</v>
      </c>
      <c r="AT124" s="229" t="s">
        <v>140</v>
      </c>
      <c r="AU124" s="229" t="s">
        <v>89</v>
      </c>
      <c r="AY124" s="17" t="s">
        <v>138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87</v>
      </c>
      <c r="BK124" s="230">
        <f>ROUND(I124*H124,2)</f>
        <v>0</v>
      </c>
      <c r="BL124" s="17" t="s">
        <v>641</v>
      </c>
      <c r="BM124" s="229" t="s">
        <v>1056</v>
      </c>
    </row>
    <row r="125" s="2" customFormat="1">
      <c r="A125" s="38"/>
      <c r="B125" s="39"/>
      <c r="C125" s="40"/>
      <c r="D125" s="231" t="s">
        <v>147</v>
      </c>
      <c r="E125" s="40"/>
      <c r="F125" s="232" t="s">
        <v>1055</v>
      </c>
      <c r="G125" s="40"/>
      <c r="H125" s="40"/>
      <c r="I125" s="233"/>
      <c r="J125" s="40"/>
      <c r="K125" s="40"/>
      <c r="L125" s="44"/>
      <c r="M125" s="269"/>
      <c r="N125" s="270"/>
      <c r="O125" s="271"/>
      <c r="P125" s="271"/>
      <c r="Q125" s="271"/>
      <c r="R125" s="271"/>
      <c r="S125" s="271"/>
      <c r="T125" s="27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147</v>
      </c>
      <c r="AU125" s="17" t="s">
        <v>89</v>
      </c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44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sheetProtection sheet="1" autoFilter="0" formatColumns="0" formatRows="0" objects="1" scenarios="1" spinCount="100000" saltValue="dVcWjPQJzOtOBLex79PkuFMikf8iOeIOLnaqybigHKDPV0RJL+U18Wxyu5uYTENC5aj6yjDHFvuoSFPeu1+GdA==" hashValue="YvX8qttqrOwfO3Y7VPdAoHUrtFQcJiNMpwqt+LVZ+rm35zOw6MxWiKMh8Ta2g8UUcO2M3wVGUW60sFOpmFdRfA==" algorithmName="SHA-512" password="CC35"/>
  <autoFilter ref="C117:K12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Kříž Petr</dc:creator>
  <cp:lastModifiedBy>Kříž Petr</cp:lastModifiedBy>
  <dcterms:created xsi:type="dcterms:W3CDTF">2024-07-01T07:04:19Z</dcterms:created>
  <dcterms:modified xsi:type="dcterms:W3CDTF">2024-07-01T07:04:30Z</dcterms:modified>
</cp:coreProperties>
</file>