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ZAKÁZKY\surovec\zimák\"/>
    </mc:Choice>
  </mc:AlternateContent>
  <bookViews>
    <workbookView xWindow="0" yWindow="0" windowWidth="0" windowHeight="0"/>
  </bookViews>
  <sheets>
    <sheet name="Rekapitulace stavby" sheetId="1" r:id="rId1"/>
    <sheet name="013 - Stavební úpravy bý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'013 - Stavební úpravy býv...'!$C$132:$K$306</definedName>
    <definedName name="_xlnm.Print_Area" localSheetId="1">'013 - Stavební úpravy býv...'!$C$4:$J$76,'013 - Stavební úpravy býv...'!$C$82:$J$116,'013 - Stavební úpravy býv...'!$C$122:$J$306</definedName>
    <definedName name="_xlnm.Print_Titles" localSheetId="1">'013 - Stavební úpravy býv...'!$132:$132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T243"/>
  <c r="R244"/>
  <c r="R243"/>
  <c r="P244"/>
  <c r="P243"/>
  <c r="BI242"/>
  <c r="BH242"/>
  <c r="BG242"/>
  <c r="BF242"/>
  <c r="T242"/>
  <c r="T241"/>
  <c r="R242"/>
  <c r="R241"/>
  <c r="P242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T219"/>
  <c r="R220"/>
  <c r="R219"/>
  <c r="P220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30"/>
  <c r="J129"/>
  <c r="F129"/>
  <c r="F127"/>
  <c r="E125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BK305"/>
  <c r="J304"/>
  <c r="J302"/>
  <c r="J301"/>
  <c r="BK300"/>
  <c r="BK299"/>
  <c r="J297"/>
  <c r="J296"/>
  <c r="BK295"/>
  <c r="J294"/>
  <c r="J293"/>
  <c r="BK292"/>
  <c r="BK291"/>
  <c r="BK290"/>
  <c r="J289"/>
  <c r="BK287"/>
  <c r="J286"/>
  <c r="BK285"/>
  <c r="BK284"/>
  <c r="BK283"/>
  <c r="BK282"/>
  <c r="BK281"/>
  <c r="BK280"/>
  <c r="BK279"/>
  <c r="BK278"/>
  <c r="J277"/>
  <c r="BK276"/>
  <c r="J275"/>
  <c r="BK274"/>
  <c r="J273"/>
  <c r="BK272"/>
  <c r="BK270"/>
  <c r="BK269"/>
  <c r="J268"/>
  <c r="BK267"/>
  <c r="J266"/>
  <c r="J265"/>
  <c r="BK264"/>
  <c r="J263"/>
  <c r="BK262"/>
  <c r="J261"/>
  <c r="BK260"/>
  <c r="J258"/>
  <c r="BK257"/>
  <c r="J256"/>
  <c r="BK255"/>
  <c r="J254"/>
  <c r="BK253"/>
  <c r="BK252"/>
  <c r="BK251"/>
  <c r="J249"/>
  <c r="J248"/>
  <c r="J247"/>
  <c r="J246"/>
  <c r="J244"/>
  <c r="BK242"/>
  <c r="BK240"/>
  <c r="J239"/>
  <c r="J238"/>
  <c r="J237"/>
  <c r="BK236"/>
  <c r="BK235"/>
  <c r="BK234"/>
  <c r="J233"/>
  <c r="BK232"/>
  <c r="BK231"/>
  <c r="BK230"/>
  <c r="BK228"/>
  <c r="BK227"/>
  <c r="J226"/>
  <c r="BK225"/>
  <c r="J224"/>
  <c r="BK223"/>
  <c r="BK220"/>
  <c r="J218"/>
  <c r="BK217"/>
  <c r="J216"/>
  <c r="BK215"/>
  <c r="BK214"/>
  <c r="BK212"/>
  <c r="BK211"/>
  <c r="J210"/>
  <c r="BK209"/>
  <c r="J208"/>
  <c r="J207"/>
  <c r="BK206"/>
  <c r="J205"/>
  <c r="BK204"/>
  <c r="J203"/>
  <c r="BK202"/>
  <c r="J201"/>
  <c r="J200"/>
  <c r="BK199"/>
  <c r="BK198"/>
  <c r="BK197"/>
  <c r="J196"/>
  <c r="J195"/>
  <c r="J194"/>
  <c r="BK193"/>
  <c r="BK192"/>
  <c r="J191"/>
  <c r="BK190"/>
  <c r="BK189"/>
  <c r="BK188"/>
  <c r="BK186"/>
  <c r="J185"/>
  <c r="BK184"/>
  <c r="BK183"/>
  <c r="BK182"/>
  <c r="J181"/>
  <c r="J180"/>
  <c r="BK179"/>
  <c r="BK178"/>
  <c r="J177"/>
  <c r="J176"/>
  <c r="BK175"/>
  <c r="J174"/>
  <c r="BK173"/>
  <c r="BK172"/>
  <c r="BK171"/>
  <c r="BK170"/>
  <c r="BK169"/>
  <c r="BK168"/>
  <c r="BK167"/>
  <c r="BK166"/>
  <c r="J165"/>
  <c r="J164"/>
  <c r="J163"/>
  <c r="BK162"/>
  <c r="J161"/>
  <c r="BK159"/>
  <c r="BK158"/>
  <c r="BK157"/>
  <c r="BK156"/>
  <c r="BK154"/>
  <c r="BK153"/>
  <c r="J152"/>
  <c r="BK151"/>
  <c r="J150"/>
  <c r="BK148"/>
  <c r="J147"/>
  <c r="BK146"/>
  <c r="BK145"/>
  <c r="J144"/>
  <c r="BK143"/>
  <c r="BK141"/>
  <c r="J140"/>
  <c r="BK139"/>
  <c r="J138"/>
  <c r="J137"/>
  <c r="BK136"/>
  <c r="BK306"/>
  <c r="J306"/>
  <c r="J305"/>
  <c r="BK304"/>
  <c r="BK302"/>
  <c r="BK301"/>
  <c r="J300"/>
  <c r="J299"/>
  <c r="BK297"/>
  <c r="BK296"/>
  <c r="J295"/>
  <c r="BK294"/>
  <c r="BK293"/>
  <c r="J292"/>
  <c r="J291"/>
  <c r="J290"/>
  <c r="BK289"/>
  <c r="J287"/>
  <c r="BK286"/>
  <c r="J285"/>
  <c r="J284"/>
  <c r="J283"/>
  <c r="J282"/>
  <c r="J281"/>
  <c r="J280"/>
  <c r="J279"/>
  <c r="J278"/>
  <c r="BK277"/>
  <c r="J276"/>
  <c r="BK275"/>
  <c r="J274"/>
  <c r="BK273"/>
  <c r="J272"/>
  <c r="J270"/>
  <c r="J269"/>
  <c r="BK268"/>
  <c r="J267"/>
  <c r="BK266"/>
  <c r="BK265"/>
  <c r="J264"/>
  <c r="BK263"/>
  <c r="J262"/>
  <c r="BK261"/>
  <c r="J260"/>
  <c r="BK258"/>
  <c r="J257"/>
  <c r="BK256"/>
  <c r="J255"/>
  <c r="BK254"/>
  <c r="J253"/>
  <c r="J252"/>
  <c r="J251"/>
  <c r="BK249"/>
  <c r="BK248"/>
  <c r="BK247"/>
  <c r="BK246"/>
  <c r="BK244"/>
  <c r="J242"/>
  <c r="J240"/>
  <c r="BK239"/>
  <c r="BK238"/>
  <c r="BK237"/>
  <c r="J236"/>
  <c r="J235"/>
  <c r="J234"/>
  <c r="BK233"/>
  <c r="J232"/>
  <c r="J231"/>
  <c r="J230"/>
  <c r="J228"/>
  <c r="J227"/>
  <c r="BK226"/>
  <c r="J225"/>
  <c r="BK224"/>
  <c r="J223"/>
  <c r="J220"/>
  <c r="BK218"/>
  <c r="J217"/>
  <c r="BK216"/>
  <c r="J215"/>
  <c r="J214"/>
  <c r="J212"/>
  <c r="J211"/>
  <c r="BK210"/>
  <c r="J209"/>
  <c r="BK208"/>
  <c r="BK207"/>
  <c r="J206"/>
  <c r="BK205"/>
  <c r="J204"/>
  <c r="BK203"/>
  <c r="J202"/>
  <c r="BK201"/>
  <c r="BK200"/>
  <c r="J199"/>
  <c r="J198"/>
  <c r="J197"/>
  <c r="BK196"/>
  <c r="BK195"/>
  <c r="BK194"/>
  <c r="J193"/>
  <c r="J192"/>
  <c r="BK191"/>
  <c r="J190"/>
  <c r="J189"/>
  <c r="J188"/>
  <c r="J186"/>
  <c r="BK185"/>
  <c r="J184"/>
  <c r="J183"/>
  <c r="J182"/>
  <c r="BK181"/>
  <c r="BK180"/>
  <c r="J179"/>
  <c r="J178"/>
  <c r="BK177"/>
  <c r="BK176"/>
  <c r="J175"/>
  <c r="BK174"/>
  <c r="J173"/>
  <c r="J172"/>
  <c r="J171"/>
  <c r="J170"/>
  <c r="J169"/>
  <c r="J168"/>
  <c r="J167"/>
  <c r="J166"/>
  <c r="BK165"/>
  <c r="BK164"/>
  <c r="BK163"/>
  <c r="J162"/>
  <c r="BK161"/>
  <c r="J159"/>
  <c r="J158"/>
  <c r="J157"/>
  <c r="J156"/>
  <c r="J154"/>
  <c r="J153"/>
  <c r="BK152"/>
  <c r="J151"/>
  <c r="BK150"/>
  <c r="J148"/>
  <c r="BK147"/>
  <c r="J146"/>
  <c r="J145"/>
  <c r="BK144"/>
  <c r="J143"/>
  <c r="J141"/>
  <c r="BK140"/>
  <c r="J139"/>
  <c r="BK138"/>
  <c r="BK137"/>
  <c r="J136"/>
  <c i="1" r="AS94"/>
  <c i="2" l="1" r="P135"/>
  <c r="T135"/>
  <c r="P142"/>
  <c r="T142"/>
  <c r="P149"/>
  <c r="T149"/>
  <c r="P155"/>
  <c r="T155"/>
  <c r="P160"/>
  <c r="R160"/>
  <c r="BK187"/>
  <c r="J187"/>
  <c r="J101"/>
  <c r="T187"/>
  <c r="P213"/>
  <c r="R213"/>
  <c r="BK222"/>
  <c r="J222"/>
  <c r="J105"/>
  <c r="P222"/>
  <c r="T222"/>
  <c r="P229"/>
  <c r="T229"/>
  <c r="BK245"/>
  <c r="J245"/>
  <c r="J109"/>
  <c r="R245"/>
  <c r="T245"/>
  <c r="R250"/>
  <c r="BK259"/>
  <c r="J259"/>
  <c r="J111"/>
  <c r="T259"/>
  <c r="BK135"/>
  <c r="R135"/>
  <c r="BK142"/>
  <c r="J142"/>
  <c r="J97"/>
  <c r="R142"/>
  <c r="BK149"/>
  <c r="J149"/>
  <c r="J98"/>
  <c r="R149"/>
  <c r="BK155"/>
  <c r="J155"/>
  <c r="J99"/>
  <c r="R155"/>
  <c r="BK160"/>
  <c r="J160"/>
  <c r="J100"/>
  <c r="T160"/>
  <c r="P187"/>
  <c r="R187"/>
  <c r="BK213"/>
  <c r="J213"/>
  <c r="J102"/>
  <c r="T213"/>
  <c r="R222"/>
  <c r="BK229"/>
  <c r="J229"/>
  <c r="J106"/>
  <c r="R229"/>
  <c r="P245"/>
  <c r="BK250"/>
  <c r="J250"/>
  <c r="J110"/>
  <c r="P250"/>
  <c r="T250"/>
  <c r="P259"/>
  <c r="R259"/>
  <c r="BK271"/>
  <c r="J271"/>
  <c r="J112"/>
  <c r="P271"/>
  <c r="R271"/>
  <c r="T271"/>
  <c r="BK288"/>
  <c r="J288"/>
  <c r="J113"/>
  <c r="P288"/>
  <c r="R288"/>
  <c r="T288"/>
  <c r="BK298"/>
  <c r="J298"/>
  <c r="J114"/>
  <c r="P298"/>
  <c r="R298"/>
  <c r="T298"/>
  <c r="BK303"/>
  <c r="J303"/>
  <c r="J115"/>
  <c r="P303"/>
  <c r="R303"/>
  <c r="T303"/>
  <c r="BK243"/>
  <c r="J243"/>
  <c r="J108"/>
  <c r="BK219"/>
  <c r="J219"/>
  <c r="J103"/>
  <c r="BK241"/>
  <c r="J241"/>
  <c r="J107"/>
  <c r="J127"/>
  <c r="F130"/>
  <c r="BE137"/>
  <c r="BE139"/>
  <c r="BE141"/>
  <c r="BE144"/>
  <c r="BE147"/>
  <c r="BE151"/>
  <c r="BE156"/>
  <c r="BE161"/>
  <c r="BE163"/>
  <c r="BE164"/>
  <c r="BE165"/>
  <c r="BE173"/>
  <c r="BE175"/>
  <c r="BE176"/>
  <c r="BE180"/>
  <c r="BE182"/>
  <c r="BE186"/>
  <c r="BE191"/>
  <c r="BE193"/>
  <c r="BE195"/>
  <c r="BE197"/>
  <c r="BE200"/>
  <c r="BE202"/>
  <c r="BE206"/>
  <c r="BE207"/>
  <c r="BE210"/>
  <c r="BE212"/>
  <c r="BE216"/>
  <c r="BE218"/>
  <c r="BE220"/>
  <c r="BE223"/>
  <c r="BE225"/>
  <c r="BE227"/>
  <c r="BE234"/>
  <c r="BE236"/>
  <c r="BE237"/>
  <c r="BE238"/>
  <c r="BE239"/>
  <c r="BE240"/>
  <c r="BE242"/>
  <c r="BE244"/>
  <c r="BE246"/>
  <c r="BE247"/>
  <c r="BE248"/>
  <c r="BE249"/>
  <c r="BE253"/>
  <c r="BE255"/>
  <c r="BE257"/>
  <c r="BE258"/>
  <c r="BE260"/>
  <c r="BE264"/>
  <c r="BE265"/>
  <c r="BE267"/>
  <c r="BE272"/>
  <c r="BE274"/>
  <c r="BE276"/>
  <c r="BE279"/>
  <c r="BE281"/>
  <c r="BE285"/>
  <c r="BE289"/>
  <c r="BE293"/>
  <c r="BE295"/>
  <c r="BE296"/>
  <c r="BE297"/>
  <c r="BE301"/>
  <c r="BE302"/>
  <c r="BE305"/>
  <c r="BE306"/>
  <c r="BE136"/>
  <c r="BE138"/>
  <c r="BE140"/>
  <c r="BE143"/>
  <c r="BE145"/>
  <c r="BE146"/>
  <c r="BE148"/>
  <c r="BE150"/>
  <c r="BE152"/>
  <c r="BE153"/>
  <c r="BE154"/>
  <c r="BE157"/>
  <c r="BE158"/>
  <c r="BE159"/>
  <c r="BE162"/>
  <c r="BE166"/>
  <c r="BE167"/>
  <c r="BE168"/>
  <c r="BE169"/>
  <c r="BE170"/>
  <c r="BE171"/>
  <c r="BE172"/>
  <c r="BE174"/>
  <c r="BE177"/>
  <c r="BE178"/>
  <c r="BE179"/>
  <c r="BE181"/>
  <c r="BE183"/>
  <c r="BE184"/>
  <c r="BE185"/>
  <c r="BE188"/>
  <c r="BE189"/>
  <c r="BE190"/>
  <c r="BE192"/>
  <c r="BE194"/>
  <c r="BE196"/>
  <c r="BE198"/>
  <c r="BE199"/>
  <c r="BE201"/>
  <c r="BE203"/>
  <c r="BE204"/>
  <c r="BE205"/>
  <c r="BE208"/>
  <c r="BE209"/>
  <c r="BE211"/>
  <c r="BE214"/>
  <c r="BE215"/>
  <c r="BE217"/>
  <c r="BE224"/>
  <c r="BE226"/>
  <c r="BE228"/>
  <c r="BE230"/>
  <c r="BE231"/>
  <c r="BE232"/>
  <c r="BE233"/>
  <c r="BE235"/>
  <c r="BE251"/>
  <c r="BE252"/>
  <c r="BE254"/>
  <c r="BE256"/>
  <c r="BE261"/>
  <c r="BE262"/>
  <c r="BE263"/>
  <c r="BE266"/>
  <c r="BE268"/>
  <c r="BE269"/>
  <c r="BE270"/>
  <c r="BE273"/>
  <c r="BE275"/>
  <c r="BE277"/>
  <c r="BE278"/>
  <c r="BE280"/>
  <c r="BE282"/>
  <c r="BE283"/>
  <c r="BE284"/>
  <c r="BE286"/>
  <c r="BE287"/>
  <c r="BE290"/>
  <c r="BE291"/>
  <c r="BE292"/>
  <c r="BE294"/>
  <c r="BE299"/>
  <c r="BE300"/>
  <c r="BE304"/>
  <c r="J32"/>
  <c i="1" r="AW95"/>
  <c i="2" r="F32"/>
  <c i="1" r="BA95"/>
  <c r="BA94"/>
  <c r="AW94"/>
  <c r="AK30"/>
  <c i="2" r="F33"/>
  <c i="1" r="BB95"/>
  <c r="BB94"/>
  <c r="W31"/>
  <c i="2" r="F34"/>
  <c i="1" r="BC95"/>
  <c r="BC94"/>
  <c r="AY94"/>
  <c i="2" r="F35"/>
  <c i="1" r="BD95"/>
  <c r="BD94"/>
  <c r="W33"/>
  <c i="2" l="1" r="R221"/>
  <c r="R134"/>
  <c r="R133"/>
  <c r="BK134"/>
  <c r="J134"/>
  <c r="J95"/>
  <c r="T221"/>
  <c r="P221"/>
  <c r="T134"/>
  <c r="T133"/>
  <c r="P134"/>
  <c r="P133"/>
  <c i="1" r="AU95"/>
  <c i="2" r="J135"/>
  <c r="J96"/>
  <c r="BK221"/>
  <c r="J221"/>
  <c r="J104"/>
  <c i="1" r="AU94"/>
  <c r="AX94"/>
  <c r="W30"/>
  <c r="W32"/>
  <c i="2" r="J31"/>
  <c i="1" r="AV95"/>
  <c r="AT95"/>
  <c i="2" r="F31"/>
  <c i="1" r="AZ95"/>
  <c r="AZ94"/>
  <c r="AV94"/>
  <c r="AK29"/>
  <c i="2" l="1" r="BK133"/>
  <c r="J133"/>
  <c r="J94"/>
  <c i="1" r="W29"/>
  <c r="AT94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<sst xmlns="http://schemas.openxmlformats.org/spreadsheetml/2006/main">
  <si>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</si>
  <si>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</si>
  <si>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</si>
  <si>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</si>
  <si>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{8d93f418-3f07-4764-ba72-28f33db2b742}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</si>
  <si>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</si>
  <si>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</si>
  <si>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</si>
  <si>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</si>
  <si>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</si>
  <si>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</si>
  <si>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</si>
  <si>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</si>
  <si>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</si>
  <si>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</si>
  <si>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</si>
  <si>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</si>
  <si>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bývalé kotelny na zimním stadionu v Uh. Brodě</t>
  </si>
  <si>
    <t>KSO:</t>
  </si>
  <si>
    <t>801 51</t>
  </si>
  <si>
    <t>CC-CZ:</t>
  </si>
  <si>
    <t>1265</t>
  </si>
  <si>
    <t>Místo:</t>
  </si>
  <si>
    <t>Uherský Brod</t>
  </si>
  <si>
    <t>Datum:</t>
  </si>
  <si>
    <t>21. 4. 2024</t>
  </si>
  <si>
    <t>Zadavatel:</t>
  </si>
  <si>
    <t>IČ:</t>
  </si>
  <si>
    <t xml:space="preserve">CPA DELFIN  p.o., Slovácké nám.2377,Uh Brod 68801</t>
  </si>
  <si>
    <t>DIČ:</t>
  </si>
  <si>
    <t>Uchazeč:</t>
  </si>
  <si>
    <t>Vyplň údaj</t>
  </si>
  <si>
    <t>Projektant:</t>
  </si>
  <si>
    <t>Ing. Milan Surovec</t>
  </si>
  <si>
    <t>True</t>
  </si>
  <si>
    <t>Zpracovatel:</t>
  </si>
  <si>
    <t>47486787</t>
  </si>
  <si>
    <t>Ing. Václav Výmola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</si>
  <si>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</si>
  <si>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</si>
  <si>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</si>
  <si>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</si>
  <si>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</si>
  <si>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</si>
  <si>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</si>
  <si>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</si>
  <si>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</si>
  <si>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</si>
  <si>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</si>
  <si>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</si>
  <si>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</si>
  <si>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</si>
  <si>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</si>
  <si>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</si>
  <si>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</si>
  <si>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</si>
  <si>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</si>
  <si>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</si>
  <si>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</si>
  <si>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</si>
  <si>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</si>
  <si>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</si>
  <si>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</si>
  <si>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</si>
  <si>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</si>
  <si>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</si>
  <si>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</si>
  <si>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</si>
  <si>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</si>
  <si>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</si>
  <si>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</si>
  <si>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</si>
  <si>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</si>
  <si>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</si>
  <si>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</si>
  <si>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</si>
  <si>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</si>
  <si>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</si>
  <si>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</si>
  <si>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</si>
  <si>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</si>
  <si>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</si>
  <si>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</si>
  <si>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</si>
  <si>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</si>
  <si>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</si>
  <si>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cp</t>
  </si>
  <si>
    <t>24,45</t>
  </si>
  <si>
    <t>2</t>
  </si>
  <si>
    <t>y1</t>
  </si>
  <si>
    <t>7,14</t>
  </si>
  <si>
    <t>KRYCÍ LIST SOUPISU PRACÍ</t>
  </si>
  <si>
    <t>omvni</t>
  </si>
  <si>
    <t>251,1</t>
  </si>
  <si>
    <t>omvně</t>
  </si>
  <si>
    <t>193,518</t>
  </si>
  <si>
    <t>násyp</t>
  </si>
  <si>
    <t>19,598</t>
  </si>
  <si>
    <t>iv</t>
  </si>
  <si>
    <t>161</t>
  </si>
  <si>
    <t>sip</t>
  </si>
  <si>
    <t>36,313</t>
  </si>
  <si>
    <t>b</t>
  </si>
  <si>
    <t>53,3</t>
  </si>
  <si>
    <t>a</t>
  </si>
  <si>
    <t>105</t>
  </si>
  <si>
    <t>sp</t>
  </si>
  <si>
    <t>lištavni</t>
  </si>
  <si>
    <t>83,9</t>
  </si>
  <si>
    <t>zl</t>
  </si>
  <si>
    <t>48,1</t>
  </si>
  <si>
    <t>ti2</t>
  </si>
  <si>
    <t>158,3</t>
  </si>
  <si>
    <t>apu</t>
  </si>
  <si>
    <t>82,3</t>
  </si>
  <si>
    <t>d</t>
  </si>
  <si>
    <t>c</t>
  </si>
  <si>
    <t>malba</t>
  </si>
  <si>
    <t>379,65</t>
  </si>
  <si>
    <t>f10_malby</t>
  </si>
  <si>
    <t>Součet ploch maleb</t>
  </si>
  <si>
    <t>m2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</si>
  <si>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</si>
  <si>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</si>
  <si>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</si>
  <si>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</si>
  <si>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</si>
  <si>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</si>
  <si>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</si>
  <si>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</si>
  <si>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</si>
  <si>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</si>
  <si>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</si>
  <si>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</si>
  <si>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</si>
  <si>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</si>
  <si>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</si>
  <si>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</si>
  <si>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</si>
  <si>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722 - Zdravotechnika - vnitřní vodovod</t>
  </si>
  <si>
    <t xml:space="preserve">    741 - Elektroinstalace - silnoproud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</si>
  <si>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</si>
  <si>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</si>
  <si>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</si>
  <si>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</si>
  <si>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775 - Podlahy skládané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</si>
  <si>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</si>
  <si>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</si>
  <si>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</si>
  <si>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</si>
  <si>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</si>
  <si>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</si>
  <si>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</si>
  <si>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</si>
  <si>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</si>
  <si>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</si>
  <si>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</si>
  <si>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</si>
  <si>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</si>
  <si>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</si>
  <si>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</si>
  <si>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</si>
  <si>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</si>
  <si>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</si>
  <si>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</si>
  <si>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</si>
  <si>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132212131</t>
  </si>
  <si>
    <t>Hloubení nezapažených rýh šířky do 800 mm v soudržných horninách třídy těžitelnosti I skupiny 3 ručně</t>
  </si>
  <si>
    <t>m3</t>
  </si>
  <si>
    <t>4</t>
  </si>
  <si>
    <t>-1968397436</t>
  </si>
  <si>
    <t>162211311</t>
  </si>
  <si>
    <t>Vodorovné přemístění výkopku z horniny třídy těžitelnosti I skupiny 1 až 3 stavebním kolečkem do 10 m</t>
  </si>
  <si>
    <t>1205305019</t>
  </si>
  <si>
    <t>3</t>
  </si>
  <si>
    <t>162211319</t>
  </si>
  <si>
    <t>Příplatek k vodorovnému přemístění výkopku z horniny třídy těžitelnosti I skupiny 1 až 3 stavebním kolečkem za každých dalších 10 m</t>
  </si>
  <si>
    <t>999708499</t>
  </si>
  <si>
    <t>162651112</t>
  </si>
  <si>
    <t>Vodorovné přemístění přes 4 000 do 5000 m výkopku/sypaniny z horniny třídy těžitelnosti I skupiny 1 až 3</t>
  </si>
  <si>
    <t>1995450036</t>
  </si>
  <si>
    <t>5</t>
  </si>
  <si>
    <t>171201221</t>
  </si>
  <si>
    <t>Poplatek za uložení na skládce (skládkovné) zeminy a kamení kód odpadu 17 05 04</t>
  </si>
  <si>
    <t>t</t>
  </si>
  <si>
    <t>1604367850</t>
  </si>
  <si>
    <t>6</t>
  </si>
  <si>
    <t>171251201</t>
  </si>
  <si>
    <t>Uložení sypaniny na skládky nebo meziskládky</t>
  </si>
  <si>
    <t>1030689363</t>
  </si>
  <si>
    <t>Zakládání</t>
  </si>
  <si>
    <t>7</t>
  </si>
  <si>
    <t>271922211</t>
  </si>
  <si>
    <t>Podsyp pod základové konstrukce se zhutněním z betonového recyklátu</t>
  </si>
  <si>
    <t>-1235423781</t>
  </si>
  <si>
    <t>8</t>
  </si>
  <si>
    <t>273321411</t>
  </si>
  <si>
    <t>Základové desky ze ŽB bez zvýšených nároků na prostředí tř. C 20/25</t>
  </si>
  <si>
    <t>-1923672114</t>
  </si>
  <si>
    <t>9</t>
  </si>
  <si>
    <t>273362021</t>
  </si>
  <si>
    <t>Výztuž základových desek svařovanými sítěmi Kari</t>
  </si>
  <si>
    <t>1444324510</t>
  </si>
  <si>
    <t>10</t>
  </si>
  <si>
    <t>274321411</t>
  </si>
  <si>
    <t>Základové pasy ze ŽB bez zvýšených nároků na prostředí tř. C 20/25</t>
  </si>
  <si>
    <t>-1603123692</t>
  </si>
  <si>
    <t>11</t>
  </si>
  <si>
    <t>279113145</t>
  </si>
  <si>
    <t>Základová zeď tl přes 300 do 400 mm z tvárnic ztraceného bednění včetně výplně z betonu tř. C 20/25</t>
  </si>
  <si>
    <t>-775346585</t>
  </si>
  <si>
    <t>279361113</t>
  </si>
  <si>
    <t>Výztuž základového zdiva při podbetonování z betonářské oceli 10 505</t>
  </si>
  <si>
    <t>979143621</t>
  </si>
  <si>
    <t>Svislé a kompletní konstrukce</t>
  </si>
  <si>
    <t>13</t>
  </si>
  <si>
    <t>310271085</t>
  </si>
  <si>
    <t>Zazdívka otvorů ve zdivu nadzákladovém pl přes 1 do 4 m2 pórobetonovými tvárnicemi přes P2 do P4 na tenkovrstvou maltu tl 375 m</t>
  </si>
  <si>
    <t>-1262439604</t>
  </si>
  <si>
    <t>14</t>
  </si>
  <si>
    <t>311272131</t>
  </si>
  <si>
    <t>Zdivo z pórobetonových tvárnic hladkých přes P2 do P4 přes 450 do 600 kg/m3 na tenkovrstvou maltu tl 250 mm</t>
  </si>
  <si>
    <t>-964220283</t>
  </si>
  <si>
    <t>15</t>
  </si>
  <si>
    <t>317121251</t>
  </si>
  <si>
    <t>Montáž ŽB překladů prefabrikovaných do rýh světlosti otvoru přes 1050 do 1800 mm</t>
  </si>
  <si>
    <t>kus</t>
  </si>
  <si>
    <t>1046414532</t>
  </si>
  <si>
    <t>16</t>
  </si>
  <si>
    <t>M</t>
  </si>
  <si>
    <t>59321101</t>
  </si>
  <si>
    <t>překlad železobetonový RZP vylehčený 1490x140x140mm</t>
  </si>
  <si>
    <t>-1544014981</t>
  </si>
  <si>
    <t>17</t>
  </si>
  <si>
    <t>317944321</t>
  </si>
  <si>
    <t>Válcované nosníky do č.12 dodatečně osazované do připravených otvorů</t>
  </si>
  <si>
    <t>762913817</t>
  </si>
  <si>
    <t>Vodorovné konstrukce</t>
  </si>
  <si>
    <t>18</t>
  </si>
  <si>
    <t>417321414</t>
  </si>
  <si>
    <t>Ztužující pásy a věnce ze ŽB tř. C 20/25</t>
  </si>
  <si>
    <t>1342591319</t>
  </si>
  <si>
    <t>19</t>
  </si>
  <si>
    <t>417351115</t>
  </si>
  <si>
    <t>Zřízení bednění ztužujících věnců</t>
  </si>
  <si>
    <t>-1523695239</t>
  </si>
  <si>
    <t>20</t>
  </si>
  <si>
    <t>417351116</t>
  </si>
  <si>
    <t>Odstranění bednění ztužujících věnců</t>
  </si>
  <si>
    <t>-1770494577</t>
  </si>
  <si>
    <t>417361821</t>
  </si>
  <si>
    <t>Výztuž ztužujících pásů a věnců betonářskou ocelí 10 505</t>
  </si>
  <si>
    <t>-875088573</t>
  </si>
  <si>
    <t>Úpravy povrchů, podlahy a osazování výplní</t>
  </si>
  <si>
    <t>22</t>
  </si>
  <si>
    <t>612142001</t>
  </si>
  <si>
    <t>Potažení vnitřních stěn sklovláknitým pletivem vtlačeným do tenkovrstvé hmoty</t>
  </si>
  <si>
    <t>1552088544</t>
  </si>
  <si>
    <t>23</t>
  </si>
  <si>
    <t>612311131</t>
  </si>
  <si>
    <t>Vápenný štuk vnitřních stěn tloušťky do 3 mm</t>
  </si>
  <si>
    <t>-835684634</t>
  </si>
  <si>
    <t>24</t>
  </si>
  <si>
    <t>612321141</t>
  </si>
  <si>
    <t>Vápenocementová omítka štuková dvouvrstvá vnitřních stěn nanášená ručně</t>
  </si>
  <si>
    <t>-1762170838</t>
  </si>
  <si>
    <t>25</t>
  </si>
  <si>
    <t>622143003</t>
  </si>
  <si>
    <t>Montáž omítkových plastových nebo pozinkovaných rohových profilů s tkaninou</t>
  </si>
  <si>
    <t>m</t>
  </si>
  <si>
    <t>469462509</t>
  </si>
  <si>
    <t>26</t>
  </si>
  <si>
    <t>55343023</t>
  </si>
  <si>
    <t>profil rohový Pz s kulatou hlavou pro vnitřní omítky tl 15mm</t>
  </si>
  <si>
    <t>-1703262944</t>
  </si>
  <si>
    <t>27</t>
  </si>
  <si>
    <t>622211021</t>
  </si>
  <si>
    <t>Montáž kontaktního zateplení vnějších stěn lepením a mechanickým kotvením polystyrénových desek tl do 120 mm</t>
  </si>
  <si>
    <t>1894569277</t>
  </si>
  <si>
    <t>28</t>
  </si>
  <si>
    <t>28376443</t>
  </si>
  <si>
    <t>deska XPS hrana rovná a strukturovaný povrch 300kPA λ=0,035 tl 100mm</t>
  </si>
  <si>
    <t>550170786</t>
  </si>
  <si>
    <t>29</t>
  </si>
  <si>
    <t>622252001</t>
  </si>
  <si>
    <t>Montáž zakládacích soklových lišt kontaktního zateplení</t>
  </si>
  <si>
    <t>-14294866</t>
  </si>
  <si>
    <t>30</t>
  </si>
  <si>
    <t>59051666</t>
  </si>
  <si>
    <t>profil zakládací Al tl 0,7mm pro ETICS pro izolant tl 110mm</t>
  </si>
  <si>
    <t>-1102992525</t>
  </si>
  <si>
    <t>31</t>
  </si>
  <si>
    <t>622252002</t>
  </si>
  <si>
    <t>Montáž ostatních lišt kontaktního zateplení</t>
  </si>
  <si>
    <t>1319758078</t>
  </si>
  <si>
    <t>32</t>
  </si>
  <si>
    <t>59051470</t>
  </si>
  <si>
    <t>lišta rohová Al 22/22 mm perforovaná</t>
  </si>
  <si>
    <t>150185665</t>
  </si>
  <si>
    <t>33</t>
  </si>
  <si>
    <t>59051476</t>
  </si>
  <si>
    <t>profil začišťovací PVC 9mm s výztužnou tkaninou pro ostění ETICS</t>
  </si>
  <si>
    <t>-1943340781</t>
  </si>
  <si>
    <t>34</t>
  </si>
  <si>
    <t>622511112</t>
  </si>
  <si>
    <t>Tenkovrstvá akrylátová mozaiková střednězrnná omítka vnějších stěn</t>
  </si>
  <si>
    <t>-248380181</t>
  </si>
  <si>
    <t>35</t>
  </si>
  <si>
    <t>561975206</t>
  </si>
  <si>
    <t>36</t>
  </si>
  <si>
    <t>629991011</t>
  </si>
  <si>
    <t>Zakrytí výplní otvorů a svislých ploch fólií přilepenou lepící páskou</t>
  </si>
  <si>
    <t>916842134</t>
  </si>
  <si>
    <t>37</t>
  </si>
  <si>
    <t>631311135</t>
  </si>
  <si>
    <t>Mazanina tl přes 120 do 240 mm z betonu prostého bez zvýšených nároků na prostředí tř. C 20/25</t>
  </si>
  <si>
    <t>1709904591</t>
  </si>
  <si>
    <t>38</t>
  </si>
  <si>
    <t>631319013</t>
  </si>
  <si>
    <t>Příplatek k mazanině tl přes 120 do 240 mm za přehlazení povrchu</t>
  </si>
  <si>
    <t>-1978819586</t>
  </si>
  <si>
    <t>39</t>
  </si>
  <si>
    <t>631319023</t>
  </si>
  <si>
    <t>Příplatek k mazanině tl přes 120 do 240 mm za přehlazení s poprášením cementem</t>
  </si>
  <si>
    <t>-1744869087</t>
  </si>
  <si>
    <t>40</t>
  </si>
  <si>
    <t>632441220</t>
  </si>
  <si>
    <t>Potěr anhydritový samonivelační litý C25 přes 45 do 50 mm</t>
  </si>
  <si>
    <t>-2115171416</t>
  </si>
  <si>
    <t>41</t>
  </si>
  <si>
    <t>632441292</t>
  </si>
  <si>
    <t>Příplatek k anhydritovému samonivelačnímu litému potěru C25 ZKD 5 mm tl</t>
  </si>
  <si>
    <t>714190251</t>
  </si>
  <si>
    <t>42</t>
  </si>
  <si>
    <t>632681113</t>
  </si>
  <si>
    <t>Vyspravení betonových podlah rychletuhnoucím polymerem vysprávka průměr přes 50 do 200 mm tl do 30 mm</t>
  </si>
  <si>
    <t>-713328603</t>
  </si>
  <si>
    <t>43</t>
  </si>
  <si>
    <t>636624319</t>
  </si>
  <si>
    <t>Podlaha z desek z recyklované pryže pro fitness tl 10 mm barevná lepená ve spojích</t>
  </si>
  <si>
    <t>-45351392</t>
  </si>
  <si>
    <t>44</t>
  </si>
  <si>
    <t>642942111</t>
  </si>
  <si>
    <t>Osazování zárubní nebo rámů dveřních kovových do 2,5 m2 na MC</t>
  </si>
  <si>
    <t>-828418089</t>
  </si>
  <si>
    <t>45</t>
  </si>
  <si>
    <t>55331488</t>
  </si>
  <si>
    <t>zárubeň jednokřídlá ocelová pro zdění tl stěny 110-150mm rozměru 900/1970, 2100mm</t>
  </si>
  <si>
    <t>514590595</t>
  </si>
  <si>
    <t>46</t>
  </si>
  <si>
    <t>642944121</t>
  </si>
  <si>
    <t>Osazování ocelových zárubní dodatečné pl do 2,5 m2</t>
  </si>
  <si>
    <t>1707605568</t>
  </si>
  <si>
    <t>47</t>
  </si>
  <si>
    <t>55331433</t>
  </si>
  <si>
    <t>zárubeň jednokřídlá ocelová pro dodatečnou montáž tl stěny 75-100mm rozměru 900/1970, 2100mm</t>
  </si>
  <si>
    <t>-1654637971</t>
  </si>
  <si>
    <t>Ostatní konstrukce a práce, bourání</t>
  </si>
  <si>
    <t>48</t>
  </si>
  <si>
    <t>941111111</t>
  </si>
  <si>
    <t>Montáž lešení řadového trubkového lehkého s podlahami zatížení do 200 kg/m2 š od 0,6 do 0,9 m v do 10 m</t>
  </si>
  <si>
    <t>-445331788</t>
  </si>
  <si>
    <t>49</t>
  </si>
  <si>
    <t>941111211</t>
  </si>
  <si>
    <t>Příplatek k lešení řadovému trubkovému lehkému s podlahami do 200 kg/m2 š od 0,6 do 0,9 m v do 10 m za každý den použití</t>
  </si>
  <si>
    <t>98272731</t>
  </si>
  <si>
    <t>50</t>
  </si>
  <si>
    <t>941111811</t>
  </si>
  <si>
    <t>Demontáž lešení řadového trubkového lehkého s podlahami zatížení do 200 kg/m2 š od 0,6 do 0,9 m v do 10 m</t>
  </si>
  <si>
    <t>714840359</t>
  </si>
  <si>
    <t>51</t>
  </si>
  <si>
    <t>944511111</t>
  </si>
  <si>
    <t>Montáž ochranné sítě z textilie z umělých vláken</t>
  </si>
  <si>
    <t>112183066</t>
  </si>
  <si>
    <t>52</t>
  </si>
  <si>
    <t>944511211</t>
  </si>
  <si>
    <t>Příplatek k ochranné síti za každý den použití</t>
  </si>
  <si>
    <t>-813400916</t>
  </si>
  <si>
    <t>53</t>
  </si>
  <si>
    <t>944511811</t>
  </si>
  <si>
    <t>Demontáž ochranné sítě z textilie z umělých vláken</t>
  </si>
  <si>
    <t>418539665</t>
  </si>
  <si>
    <t>54</t>
  </si>
  <si>
    <t>949121113</t>
  </si>
  <si>
    <t>Montáž lešení lehkého kozového dílcového v přes 1,9 do 2,5 m</t>
  </si>
  <si>
    <t>sada</t>
  </si>
  <si>
    <t>-823207916</t>
  </si>
  <si>
    <t>55</t>
  </si>
  <si>
    <t>949121213</t>
  </si>
  <si>
    <t>Příplatek k lešení lehkému kozovému dílcovému v přes 1,9 do 2,5 m za každý den použití</t>
  </si>
  <si>
    <t>831406645</t>
  </si>
  <si>
    <t>56</t>
  </si>
  <si>
    <t>949121813</t>
  </si>
  <si>
    <t>Demontáž lešení lehkého kozového dílcového v přes 1,9 do 2,5 m</t>
  </si>
  <si>
    <t>2076976169</t>
  </si>
  <si>
    <t>57</t>
  </si>
  <si>
    <t>952901111</t>
  </si>
  <si>
    <t>Vyčištění budov bytové a občanské výstavby při výšce podlaží do 4 m</t>
  </si>
  <si>
    <t>-578225115</t>
  </si>
  <si>
    <t>58</t>
  </si>
  <si>
    <t>953942728</t>
  </si>
  <si>
    <t xml:space="preserve"> požární  informační systém </t>
  </si>
  <si>
    <t>-1543750522</t>
  </si>
  <si>
    <t>59</t>
  </si>
  <si>
    <t>953943212</t>
  </si>
  <si>
    <t>Osazování skříně pro hasicí přístroj</t>
  </si>
  <si>
    <t>1838016546</t>
  </si>
  <si>
    <t>60</t>
  </si>
  <si>
    <t>44932211</t>
  </si>
  <si>
    <t>přístroj hasicí ruční sněhový KS 5 BG</t>
  </si>
  <si>
    <t>1528566007</t>
  </si>
  <si>
    <t>61</t>
  </si>
  <si>
    <t>962032122</t>
  </si>
  <si>
    <t>Bourání zdiva z keramických děrovaných cihel na MC nebo zalévaných betonem přes 1 m3</t>
  </si>
  <si>
    <t>1334615906</t>
  </si>
  <si>
    <t>62</t>
  </si>
  <si>
    <t>962032641</t>
  </si>
  <si>
    <t>Bourání zdiva komínového z cihel z cihel pálených, šamotových nebo vápenopískových na MC</t>
  </si>
  <si>
    <t>1971623697</t>
  </si>
  <si>
    <t>63</t>
  </si>
  <si>
    <t>965043441</t>
  </si>
  <si>
    <t>Bourání podkladů pod dlažby betonových s potěrem nebo teracem tl do 150 mm pl přes 4 m2</t>
  </si>
  <si>
    <t>890838753</t>
  </si>
  <si>
    <t>64</t>
  </si>
  <si>
    <t>965049112</t>
  </si>
  <si>
    <t>Příplatek k bourání betonových mazanin za bourání mazanin se svařovanou sítí tl přes 100 mm</t>
  </si>
  <si>
    <t>277876310</t>
  </si>
  <si>
    <t>65</t>
  </si>
  <si>
    <t>968072356</t>
  </si>
  <si>
    <t>Vybourání kovových rámů oken zdvojených včetně křídel pl do 4 m2</t>
  </si>
  <si>
    <t>1865225025</t>
  </si>
  <si>
    <t>66</t>
  </si>
  <si>
    <t>971033651</t>
  </si>
  <si>
    <t>Vybourání otvorů ve zdivu cihelném pl do 4 m2 na MVC nebo MV tl do 600 mm</t>
  </si>
  <si>
    <t>-1102255266</t>
  </si>
  <si>
    <t>67</t>
  </si>
  <si>
    <t>971035641</t>
  </si>
  <si>
    <t>Vybourání otvorů ve zdivu cihelném pl do 4 m2 na MC tl do 300 mm</t>
  </si>
  <si>
    <t>1319416345</t>
  </si>
  <si>
    <t>68</t>
  </si>
  <si>
    <t>971042241</t>
  </si>
  <si>
    <t>Vybourání otvorů v betonových příčkách a zdech pl do 0,0225 m2 tl do 300 mm spřažení</t>
  </si>
  <si>
    <t>1836451331</t>
  </si>
  <si>
    <t>69</t>
  </si>
  <si>
    <t>974031666</t>
  </si>
  <si>
    <t>Vysekání rýh ve zdivu cihelném pro vtahování nosníků hl do 150 mm v do 250 mm</t>
  </si>
  <si>
    <t>-271962529</t>
  </si>
  <si>
    <t>70</t>
  </si>
  <si>
    <t>977312113</t>
  </si>
  <si>
    <t>Řezání stávajících betonových mazanin vyztužených hl do 150 mm</t>
  </si>
  <si>
    <t>-41836285</t>
  </si>
  <si>
    <t>71</t>
  </si>
  <si>
    <t>978011191</t>
  </si>
  <si>
    <t>Otlučení (osekání) vnitřní vápenné nebo vápenocementové omítky stropů v rozsahu přes 50 do 100 %</t>
  </si>
  <si>
    <t>1010553401</t>
  </si>
  <si>
    <t>72</t>
  </si>
  <si>
    <t>978015391</t>
  </si>
  <si>
    <t>Otlučení (osekání) vnější vápenné nebo vápenocementové omítky stupně členitosti 1 a 2 v rozsahu přes 80 do 100 %</t>
  </si>
  <si>
    <t>1422421412</t>
  </si>
  <si>
    <t>997</t>
  </si>
  <si>
    <t>Přesun sutě</t>
  </si>
  <si>
    <t>73</t>
  </si>
  <si>
    <t>997006007</t>
  </si>
  <si>
    <t>Drcení stavebního odpadu ze zdiva z betonu železového s dopravou do 100 m a naložením</t>
  </si>
  <si>
    <t>-371023861</t>
  </si>
  <si>
    <t>74</t>
  </si>
  <si>
    <t>997013211</t>
  </si>
  <si>
    <t>Vnitrostaveništní doprava suti a vybouraných hmot pro budovy v do 6 m ručně</t>
  </si>
  <si>
    <t>-1757474314</t>
  </si>
  <si>
    <t>75</t>
  </si>
  <si>
    <t>997013501</t>
  </si>
  <si>
    <t>Odvoz suti a vybouraných hmot na skládku nebo meziskládku do 1 km se složením</t>
  </si>
  <si>
    <t>-1402865033</t>
  </si>
  <si>
    <t>76</t>
  </si>
  <si>
    <t>997013509</t>
  </si>
  <si>
    <t>Příplatek k odvozu suti a vybouraných hmot na skládku ZKD 1 km přes 1 km</t>
  </si>
  <si>
    <t>276084773</t>
  </si>
  <si>
    <t>77</t>
  </si>
  <si>
    <t>997013631</t>
  </si>
  <si>
    <t>Poplatek za uložení na skládce (skládkovné) stavebního odpadu směsného kód odpadu 17 09 04</t>
  </si>
  <si>
    <t>1421710309</t>
  </si>
  <si>
    <t>998</t>
  </si>
  <si>
    <t>Přesun hmot</t>
  </si>
  <si>
    <t>78</t>
  </si>
  <si>
    <t>998011002</t>
  </si>
  <si>
    <t>Přesun hmot pro budovy zděné v přes 6 do 12 m</t>
  </si>
  <si>
    <t>-1920341339</t>
  </si>
  <si>
    <t>PSV</t>
  </si>
  <si>
    <t>Práce a dodávky PSV</t>
  </si>
  <si>
    <t>711</t>
  </si>
  <si>
    <t>Izolace proti vodě, vlhkosti a plynům</t>
  </si>
  <si>
    <t>79</t>
  </si>
  <si>
    <t>711111011</t>
  </si>
  <si>
    <t>Provedení izolace proti zemní vlhkosti vodorovné za studena suspenzí asfaltovou</t>
  </si>
  <si>
    <t>-358261956</t>
  </si>
  <si>
    <t>80</t>
  </si>
  <si>
    <t>11163346</t>
  </si>
  <si>
    <t>suspenze hydroizolační asfaltová</t>
  </si>
  <si>
    <t>971628923</t>
  </si>
  <si>
    <t>81</t>
  </si>
  <si>
    <t>711141559</t>
  </si>
  <si>
    <t>Provedení izolace proti zemní vlhkosti pásy přitavením vodorovné NAIP</t>
  </si>
  <si>
    <t>-1715793921</t>
  </si>
  <si>
    <t>82</t>
  </si>
  <si>
    <t>62832000</t>
  </si>
  <si>
    <t>pás asfaltový natavitelný oxidovaný s vložkou ze skleněné rohože typu V60 s jemnozrnným minerálním posypem tl 3,0mm</t>
  </si>
  <si>
    <t>-286850152</t>
  </si>
  <si>
    <t>83</t>
  </si>
  <si>
    <t>62832134</t>
  </si>
  <si>
    <t>pás asfaltový natavitelný oxidovaný s vložkou ze skleněné rohože typu V60 s jemnozrnným minerálním posypem tl 4,0mm</t>
  </si>
  <si>
    <t>132053402</t>
  </si>
  <si>
    <t>84</t>
  </si>
  <si>
    <t>998711102</t>
  </si>
  <si>
    <t>Přesun hmot tonážní pro izolace proti vodě, vlhkosti a plynům v objektech v přes 6 do 12 m</t>
  </si>
  <si>
    <t>2098911475</t>
  </si>
  <si>
    <t>713</t>
  </si>
  <si>
    <t>Izolace tepelné</t>
  </si>
  <si>
    <t>85</t>
  </si>
  <si>
    <t>713111121</t>
  </si>
  <si>
    <t>Montáž izolace tepelné spodem stropů s uchycením drátem rohoží, pásů, dílců, desek</t>
  </si>
  <si>
    <t>1419681768</t>
  </si>
  <si>
    <t>86</t>
  </si>
  <si>
    <t>63152108</t>
  </si>
  <si>
    <t>pás tepelně izolační univerzální λ=0,032-0,033 tl 200mm</t>
  </si>
  <si>
    <t>-979068136</t>
  </si>
  <si>
    <t>87</t>
  </si>
  <si>
    <t>63152098</t>
  </si>
  <si>
    <t>pás tepelně izolační univerzální λ=0,032-0,033 tl 80mm</t>
  </si>
  <si>
    <t>-403716554</t>
  </si>
  <si>
    <t>88</t>
  </si>
  <si>
    <t>713121111</t>
  </si>
  <si>
    <t>Montáž izolace tepelné podlah volně kladenými rohožemi, pásy, dílci, deskami 1 vrstva</t>
  </si>
  <si>
    <t>1110754936</t>
  </si>
  <si>
    <t>89</t>
  </si>
  <si>
    <t>28372305</t>
  </si>
  <si>
    <t>deska EPS 100 pro konstrukce s běžným zatížením λ=0,037 tl 50mm</t>
  </si>
  <si>
    <t>1034531801</t>
  </si>
  <si>
    <t>90</t>
  </si>
  <si>
    <t>28376551</t>
  </si>
  <si>
    <t>deska polystyrénová pro snížení kročejového hluku (max. zatížení 4 kN/m2) tl 20mm</t>
  </si>
  <si>
    <t>-1497000372</t>
  </si>
  <si>
    <t>91</t>
  </si>
  <si>
    <t>713131241</t>
  </si>
  <si>
    <t>Montáž izolace tepelné stěn lepením celoplošně v kombinaci s mechanickým kotvením rohoží, pásů, dílců, desek tl do 100mm</t>
  </si>
  <si>
    <t>-1803571166</t>
  </si>
  <si>
    <t>92</t>
  </si>
  <si>
    <t>28375938</t>
  </si>
  <si>
    <t>deska EPS 70 fasádní λ=0,039 tl 100mm</t>
  </si>
  <si>
    <t>929627002</t>
  </si>
  <si>
    <t>93</t>
  </si>
  <si>
    <t>713191133</t>
  </si>
  <si>
    <t>Montáž izolace tepelné podlah, stropů vrchem nebo střech překrytí fólií s přelepeným spojem</t>
  </si>
  <si>
    <t>1215548077</t>
  </si>
  <si>
    <t>94</t>
  </si>
  <si>
    <t>28329276</t>
  </si>
  <si>
    <t>fólie PE vyztužená pro parotěsnou vrstvu (reakce na oheň - třída E) 140g/m2</t>
  </si>
  <si>
    <t>1516738089</t>
  </si>
  <si>
    <t>95</t>
  </si>
  <si>
    <t>998713102</t>
  </si>
  <si>
    <t>Přesun hmot tonážní pro izolace tepelné v objektech v přes 6 do 12 m</t>
  </si>
  <si>
    <t>-418559758</t>
  </si>
  <si>
    <t>722</t>
  </si>
  <si>
    <t>Zdravotechnika - vnitřní vodovod</t>
  </si>
  <si>
    <t>96</t>
  </si>
  <si>
    <t>722130233</t>
  </si>
  <si>
    <t>Potrubí vodovodní ocelové závitové pozinkované svařované běžné DN 25</t>
  </si>
  <si>
    <t>177466187</t>
  </si>
  <si>
    <t>741</t>
  </si>
  <si>
    <t>Elektroinstalace - silnoproud</t>
  </si>
  <si>
    <t>97</t>
  </si>
  <si>
    <t>74181R01</t>
  </si>
  <si>
    <t>Elektroinstalace - viz samostatný rozpočet</t>
  </si>
  <si>
    <t>526321523</t>
  </si>
  <si>
    <t>763</t>
  </si>
  <si>
    <t>Konstrukce suché výstavby</t>
  </si>
  <si>
    <t>98</t>
  </si>
  <si>
    <t>763131471</t>
  </si>
  <si>
    <t>SDK podhled deska 1xDFH2 12,5 bez izolace dvouvrstvá spodní kce profil CD+UD REI do 90</t>
  </si>
  <si>
    <t>862144246</t>
  </si>
  <si>
    <t>99</t>
  </si>
  <si>
    <t>763135101</t>
  </si>
  <si>
    <t>Montáž SDK kazetového podhledu z kazet 600x600 mm na zavěšenou viditelnou nosnou konstrukci</t>
  </si>
  <si>
    <t>1537735483</t>
  </si>
  <si>
    <t>100</t>
  </si>
  <si>
    <t>RGS.KB517210</t>
  </si>
  <si>
    <t>Gyptone Base 31 10 x 600 x 600 hr.A PO 30 minut</t>
  </si>
  <si>
    <t>1387667602</t>
  </si>
  <si>
    <t>101</t>
  </si>
  <si>
    <t>998763302</t>
  </si>
  <si>
    <t>Přesun hmot tonážní pro konstrukce montované z desek v objektech v přes 6 do 12 m</t>
  </si>
  <si>
    <t>-1858256772</t>
  </si>
  <si>
    <t>764</t>
  </si>
  <si>
    <t>Konstrukce klempířské</t>
  </si>
  <si>
    <t>102</t>
  </si>
  <si>
    <t>764000915</t>
  </si>
  <si>
    <t>Zhotovení otvoru v plechové krytině plochy přes 1,0 m2</t>
  </si>
  <si>
    <t>42250168</t>
  </si>
  <si>
    <t>103</t>
  </si>
  <si>
    <t>764246343</t>
  </si>
  <si>
    <t>Oplechování parapetů rovných celoplošně lepené z TiZn lesklého plechu rš 250 mm</t>
  </si>
  <si>
    <t>1278904119</t>
  </si>
  <si>
    <t>104</t>
  </si>
  <si>
    <t>764306142</t>
  </si>
  <si>
    <t>Montáž ventilační turbíny na skládané nebo plechové krytině průměru do 350 mm</t>
  </si>
  <si>
    <t>726983494</t>
  </si>
  <si>
    <t>55381010</t>
  </si>
  <si>
    <t>turbína ventilační Al kompletní hlavice stavitelný krk se základnou přes D 350mm</t>
  </si>
  <si>
    <t>-208309341</t>
  </si>
  <si>
    <t>106</t>
  </si>
  <si>
    <t>764511602</t>
  </si>
  <si>
    <t>Žlab podokapní půlkruhový z Pz s povrchovou úpravou rš 330 mm</t>
  </si>
  <si>
    <t>-886014119</t>
  </si>
  <si>
    <t>107</t>
  </si>
  <si>
    <t>764518623</t>
  </si>
  <si>
    <t>Svody kruhové včetně objímek, kolen, odskoků z Pz s povrchovou úpravou průměru 120 mm</t>
  </si>
  <si>
    <t>-1871493010</t>
  </si>
  <si>
    <t>108</t>
  </si>
  <si>
    <t>764541348</t>
  </si>
  <si>
    <t>Kotlík oválný (trychtýřový) pro podokapní žlaby z TiZn lesklého plechu 400/100 mm</t>
  </si>
  <si>
    <t>-217629144</t>
  </si>
  <si>
    <t>109</t>
  </si>
  <si>
    <t>998764102</t>
  </si>
  <si>
    <t>Přesun hmot tonážní pro konstrukce klempířské v objektech v přes 6 do 12 m</t>
  </si>
  <si>
    <t>210006783</t>
  </si>
  <si>
    <t>766</t>
  </si>
  <si>
    <t>Konstrukce truhlářské</t>
  </si>
  <si>
    <t>110</t>
  </si>
  <si>
    <t>766412213</t>
  </si>
  <si>
    <t>Montáž obložení stěn pl přes 5 m2 palubkami z měkkého dřeva š přes 80 do 100 mm</t>
  </si>
  <si>
    <t>717351396</t>
  </si>
  <si>
    <t>111</t>
  </si>
  <si>
    <t>61191182</t>
  </si>
  <si>
    <t>palubky obkladové smrk profil klasický 19x196mm jakost A/B</t>
  </si>
  <si>
    <t>963580908</t>
  </si>
  <si>
    <t>112</t>
  </si>
  <si>
    <t>766417211</t>
  </si>
  <si>
    <t>Montáž podkladového roštu pro obložení stěn</t>
  </si>
  <si>
    <t>-1783336585</t>
  </si>
  <si>
    <t>113</t>
  </si>
  <si>
    <t>60514114</t>
  </si>
  <si>
    <t>řezivo jehličnaté lať impregnovaná dl 4 m</t>
  </si>
  <si>
    <t>274986831</t>
  </si>
  <si>
    <t>114</t>
  </si>
  <si>
    <t>766622132</t>
  </si>
  <si>
    <t>Montáž plastových oken plochy přes 1 m2 otevíravých v do 2,5 m s rámem do zdiva</t>
  </si>
  <si>
    <t>-1263675805</t>
  </si>
  <si>
    <t>115</t>
  </si>
  <si>
    <t>61140054</t>
  </si>
  <si>
    <t>1/PL - 1200/2850 okno plastové otevíravé/sklopné trojsklo přes plochu 1m2 v 1,5-2,5m dle výpisu PL</t>
  </si>
  <si>
    <t>ks</t>
  </si>
  <si>
    <t>-722374872</t>
  </si>
  <si>
    <t>116</t>
  </si>
  <si>
    <t>766660022</t>
  </si>
  <si>
    <t>Montáž dveřních křídel otvíravých jednokřídlových š přes 0,8 m požárních do ocelové zárubně</t>
  </si>
  <si>
    <t>312112448</t>
  </si>
  <si>
    <t>117</t>
  </si>
  <si>
    <t>61165340</t>
  </si>
  <si>
    <t>dveře jednokřídlé dřevotřískové protipožární EI (EW) 30 D3 povrch lakovaný plné 900x1970-2100mm</t>
  </si>
  <si>
    <t>2083180053</t>
  </si>
  <si>
    <t>118</t>
  </si>
  <si>
    <t>766692R01</t>
  </si>
  <si>
    <t>Montáž žebřin rybstolí</t>
  </si>
  <si>
    <t>2011944492</t>
  </si>
  <si>
    <t>119</t>
  </si>
  <si>
    <t>766R01</t>
  </si>
  <si>
    <t>KinderSport Ribstole dřevěné 220 x 80 cm, 240 x 80 cm jsou kvalitní ribstole s jednoduchým designem. Stojny jsou vyrobeny z borového dřeva</t>
  </si>
  <si>
    <t>-1141007664</t>
  </si>
  <si>
    <t>120</t>
  </si>
  <si>
    <t>998766102</t>
  </si>
  <si>
    <t>Přesun hmot tonážní pro kce truhlářské v objektech v přes 6 do 12 m</t>
  </si>
  <si>
    <t>1160704003</t>
  </si>
  <si>
    <t>767</t>
  </si>
  <si>
    <t>Konstrukce zámečnické</t>
  </si>
  <si>
    <t>121</t>
  </si>
  <si>
    <t>767640111</t>
  </si>
  <si>
    <t>Montáž dveří ocelových nebo hliníkových vchodových jednokřídlových bez nadsvětlíku</t>
  </si>
  <si>
    <t>-983331953</t>
  </si>
  <si>
    <t>122</t>
  </si>
  <si>
    <t>55341156</t>
  </si>
  <si>
    <t>dveře jednokřídlé ocelové vchodové 900x1970mm</t>
  </si>
  <si>
    <t>1426105820</t>
  </si>
  <si>
    <t>123</t>
  </si>
  <si>
    <t>767651112</t>
  </si>
  <si>
    <t>Montáž vrat garážových sekčních zajížděcích pod strop pl přes 6 do 9 m2</t>
  </si>
  <si>
    <t>419967361</t>
  </si>
  <si>
    <t>124</t>
  </si>
  <si>
    <t>55345868</t>
  </si>
  <si>
    <t>vrata garážová sekční z ocelových lamel, zateplená PUR tl 42mm 3,0x2,25m</t>
  </si>
  <si>
    <t>-1445384070</t>
  </si>
  <si>
    <t>125</t>
  </si>
  <si>
    <t>767651121</t>
  </si>
  <si>
    <t>Montáž vrat garážových sekčních - kliky se zámkem</t>
  </si>
  <si>
    <t>-1803663005</t>
  </si>
  <si>
    <t>126</t>
  </si>
  <si>
    <t>55345889</t>
  </si>
  <si>
    <t>pohon garážových vrat ruční klika se zámkem chrom sada</t>
  </si>
  <si>
    <t>-1529522205</t>
  </si>
  <si>
    <t>127</t>
  </si>
  <si>
    <t>767651126</t>
  </si>
  <si>
    <t>Montáž vrat garážových sekčních elektrického stropního pohonu</t>
  </si>
  <si>
    <t>-246605865</t>
  </si>
  <si>
    <t>128</t>
  </si>
  <si>
    <t>55345877</t>
  </si>
  <si>
    <t>pohon garážových sekčních a výklopných vrat o síle 800N max. 25 cyklů denně</t>
  </si>
  <si>
    <t>433035769</t>
  </si>
  <si>
    <t>129</t>
  </si>
  <si>
    <t>767651131</t>
  </si>
  <si>
    <t>Montáž vrat garážových sekčních fotobuněk</t>
  </si>
  <si>
    <t>pár</t>
  </si>
  <si>
    <t>-2069618318</t>
  </si>
  <si>
    <t>130</t>
  </si>
  <si>
    <t>40461020</t>
  </si>
  <si>
    <t>fotobuňka bezpečnostní infrazávora dosah do 30m</t>
  </si>
  <si>
    <t>-1487840833</t>
  </si>
  <si>
    <t>131</t>
  </si>
  <si>
    <t>767651800</t>
  </si>
  <si>
    <t>Demontáž zárubní vrat odřezáním plochy přes 4,5 do 10,0 m2</t>
  </si>
  <si>
    <t>1349703370</t>
  </si>
  <si>
    <t>132</t>
  </si>
  <si>
    <t>767651812</t>
  </si>
  <si>
    <t>Demontáž vrat garážových sekčních zajížděcích pod strop pl přes 6 do 9 m2</t>
  </si>
  <si>
    <t>-867744175</t>
  </si>
  <si>
    <t>133</t>
  </si>
  <si>
    <t>767995115</t>
  </si>
  <si>
    <t>Montáž atypických zámečnických konstrukcí hm přes 50 do 100 kg</t>
  </si>
  <si>
    <t>kg</t>
  </si>
  <si>
    <t>-361174172</t>
  </si>
  <si>
    <t>134</t>
  </si>
  <si>
    <t>63126034</t>
  </si>
  <si>
    <t>poklop zátěžový kompozitní hranatý (otvor do 900mm) C250</t>
  </si>
  <si>
    <t>-487391565</t>
  </si>
  <si>
    <t>135</t>
  </si>
  <si>
    <t>767996802</t>
  </si>
  <si>
    <t>Demontáž atypických zámečnických konstrukcí rozebráním hm jednotlivých dílů přes 50 do 100 kg</t>
  </si>
  <si>
    <t>2062920620</t>
  </si>
  <si>
    <t>136</t>
  </si>
  <si>
    <t>998767102</t>
  </si>
  <si>
    <t>Přesun hmot tonážní pro zámečnické konstrukce v objektech v přes 6 do 12 m</t>
  </si>
  <si>
    <t>-1465582662</t>
  </si>
  <si>
    <t>775</t>
  </si>
  <si>
    <t>Podlahy skládané</t>
  </si>
  <si>
    <t>137</t>
  </si>
  <si>
    <t>775111111</t>
  </si>
  <si>
    <t>Broušení anhydritového podkladu skládaných podlah</t>
  </si>
  <si>
    <t>400096359</t>
  </si>
  <si>
    <t>138</t>
  </si>
  <si>
    <t>775111311</t>
  </si>
  <si>
    <t>Vysátí podkladu skládaných podlah</t>
  </si>
  <si>
    <t>-686860053</t>
  </si>
  <si>
    <t>139</t>
  </si>
  <si>
    <t>775111411</t>
  </si>
  <si>
    <t>Montáž pásky dilatační skládaných podlah</t>
  </si>
  <si>
    <t>1413452254</t>
  </si>
  <si>
    <t>140</t>
  </si>
  <si>
    <t>28616320</t>
  </si>
  <si>
    <t>pás dilatační okrajová extrud PE s fólií</t>
  </si>
  <si>
    <t>-1703718450</t>
  </si>
  <si>
    <t>141</t>
  </si>
  <si>
    <t>775121321</t>
  </si>
  <si>
    <t>Neředěná penetrace savého podkladu skládaných podlah</t>
  </si>
  <si>
    <t>-1580985459</t>
  </si>
  <si>
    <t>142</t>
  </si>
  <si>
    <t>775141122</t>
  </si>
  <si>
    <t>Stěrka podlahová nivelační pro vyrovnání podkladu skládaných podlah pevnosti 30 MPa tl přes 3 do 5 mm</t>
  </si>
  <si>
    <t>1749598247</t>
  </si>
  <si>
    <t>143</t>
  </si>
  <si>
    <t>775429121</t>
  </si>
  <si>
    <t>Montáž podlahové lišty přechodové připevněné vruty</t>
  </si>
  <si>
    <t>-966707806</t>
  </si>
  <si>
    <t>144</t>
  </si>
  <si>
    <t>55343119</t>
  </si>
  <si>
    <t>profil přechodový Al narážecí 40mm dub, buk, javor, třešeň</t>
  </si>
  <si>
    <t>76756655</t>
  </si>
  <si>
    <t>145</t>
  </si>
  <si>
    <t>998775102</t>
  </si>
  <si>
    <t>Přesun hmot tonážní pro podlahy skládané v objektech v přes 6 do 12 m</t>
  </si>
  <si>
    <t>-284282569</t>
  </si>
  <si>
    <t>783</t>
  </si>
  <si>
    <t>Dokončovací práce - nátěry</t>
  </si>
  <si>
    <t>146</t>
  </si>
  <si>
    <t>783101203</t>
  </si>
  <si>
    <t>Jemné obroušení podkladu truhlářských konstrukcí před provedením nátěru</t>
  </si>
  <si>
    <t>773254666</t>
  </si>
  <si>
    <t>147</t>
  </si>
  <si>
    <t>783113101</t>
  </si>
  <si>
    <t>Jednonásobný napouštěcí syntetický nátěr truhlářských konstrukcí</t>
  </si>
  <si>
    <t>1383447522</t>
  </si>
  <si>
    <t>148</t>
  </si>
  <si>
    <t>783113111</t>
  </si>
  <si>
    <t>Jednonásobný napouštěcí syntetický nátěr s biocidní přísadou truhlářských konstrukcí</t>
  </si>
  <si>
    <t>-1552055837</t>
  </si>
  <si>
    <t>149</t>
  </si>
  <si>
    <t>783117101</t>
  </si>
  <si>
    <t>Krycí jednonásobný syntetický nátěr truhlářských konstrukcí</t>
  </si>
  <si>
    <t>177840109</t>
  </si>
  <si>
    <t>784</t>
  </si>
  <si>
    <t>Dokončovací práce - malby a tapety</t>
  </si>
  <si>
    <t>150</t>
  </si>
  <si>
    <t>784181101</t>
  </si>
  <si>
    <t>Základní akrylátová jednonásobná penetrace podkladu v místnostech výšky do 3,80m</t>
  </si>
  <si>
    <t>-1605835935</t>
  </si>
  <si>
    <t>151</t>
  </si>
  <si>
    <t>784221101</t>
  </si>
  <si>
    <t>Dvojnásobné bílé malby ze směsí za sucha dobře otěruvzdorných v místnostech do 3,80 m</t>
  </si>
  <si>
    <t>2021253082</t>
  </si>
  <si>
    <t>152</t>
  </si>
  <si>
    <t>784221153</t>
  </si>
  <si>
    <t>Příplatek k cenám 2x maleb za sucha otěruvzdorných za barevnou malbu v odstínu středně sytém</t>
  </si>
  <si>
    <t>-1143796739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</si>
</sst>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19</v>
      </c>
      <c r="AK7" s="28" t="s">
        <v>20</v>
      </c>
      <c r="AN7" s="23" t="s">
        <v>21</v>
      </c>
      <c r="AR7" s="18"/>
      <c r="BE7" s="27"/>
      <c r="BS7" s="15" t="s">
        <v>6</v>
      </c>
    </row>
    <row r="8" s="1" customFormat="1" ht="12" customHeight="1">
      <c r="B8" s="18"/>
      <c r="D8" s="28" t="s">
        <v>22</v>
      </c>
      <c r="K8" s="23" t="s">
        <v>23</v>
      </c>
      <c r="AK8" s="28" t="s">
        <v>24</v>
      </c>
      <c r="AN8" s="29" t="s">
        <v>25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26</v>
      </c>
      <c r="AK10" s="28" t="s">
        <v>27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28</v>
      </c>
      <c r="AK11" s="28" t="s">
        <v>29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30</v>
      </c>
      <c r="AK13" s="28" t="s">
        <v>27</v>
      </c>
      <c r="AN13" s="30" t="s">
        <v>31</v>
      </c>
      <c r="AR13" s="18"/>
      <c r="BE13" s="27"/>
      <c r="BS13" s="15" t="s">
        <v>6</v>
      </c>
    </row>
    <row r="14">
      <c r="B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N14" s="30" t="s">
        <v>31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32</v>
      </c>
      <c r="AK16" s="28" t="s">
        <v>27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33</v>
      </c>
      <c r="AK17" s="28" t="s">
        <v>29</v>
      </c>
      <c r="AN17" s="23" t="s">
        <v>1</v>
      </c>
      <c r="AR17" s="18"/>
      <c r="BE17" s="27"/>
      <c r="BS17" s="15" t="s">
        <v>34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35</v>
      </c>
      <c r="AK19" s="28" t="s">
        <v>27</v>
      </c>
      <c r="AN19" s="23" t="s">
        <v>36</v>
      </c>
      <c r="AR19" s="18"/>
      <c r="BE19" s="27"/>
      <c r="BS19" s="15" t="s">
        <v>6</v>
      </c>
    </row>
    <row r="20" s="1" customFormat="1" ht="18.48" customHeight="1">
      <c r="B20" s="18"/>
      <c r="E20" s="23" t="s">
        <v>37</v>
      </c>
      <c r="AK20" s="28" t="s">
        <v>29</v>
      </c>
      <c r="AN20" s="23" t="s">
        <v>1</v>
      </c>
      <c r="AR20" s="18"/>
      <c r="BE20" s="27"/>
      <c r="BS20" s="15" t="s">
        <v>34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38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40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41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42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43</v>
      </c>
      <c r="E29" s="3"/>
      <c r="F29" s="28" t="s">
        <v>44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45</v>
      </c>
      <c r="G30" s="3"/>
      <c r="H30" s="3"/>
      <c r="I30" s="3"/>
      <c r="J30" s="3"/>
      <c r="K30" s="3"/>
      <c r="L30" s="41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46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47</v>
      </c>
      <c r="G32" s="3"/>
      <c r="H32" s="3"/>
      <c r="I32" s="3"/>
      <c r="J32" s="3"/>
      <c r="K32" s="3"/>
      <c r="L32" s="41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48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48" t="s">
        <v>51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52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53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54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55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54</v>
      </c>
      <c r="AI60" s="37"/>
      <c r="AJ60" s="37"/>
      <c r="AK60" s="37"/>
      <c r="AL60" s="37"/>
      <c r="AM60" s="54" t="s">
        <v>55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56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57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54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55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54</v>
      </c>
      <c r="AI75" s="37"/>
      <c r="AJ75" s="37"/>
      <c r="AK75" s="37"/>
      <c r="AL75" s="37"/>
      <c r="AM75" s="54" t="s">
        <v>55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58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013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Stavební úpravy bývalé kotelny na zimním stadionu v Uh. Brodě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22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Uherský Brod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24</v>
      </c>
      <c r="AJ87" s="34"/>
      <c r="AK87" s="34"/>
      <c r="AL87" s="34"/>
      <c r="AM87" s="65" t="str">
        <f>IF(AN8= "","",AN8)</f>
        <v>21. 4. 2024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26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CPA DELFIN  p.o., Slovácké nám.2377,Uh Brod 68801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32</v>
      </c>
      <c r="AJ89" s="34"/>
      <c r="AK89" s="34"/>
      <c r="AL89" s="34"/>
      <c r="AM89" s="66" t="str">
        <f>IF(E17="","",E17)</f>
        <v>Ing. Milan Surovec</v>
      </c>
      <c r="AN89" s="4"/>
      <c r="AO89" s="4"/>
      <c r="AP89" s="4"/>
      <c r="AQ89" s="34"/>
      <c r="AR89" s="35"/>
      <c r="AS89" s="67" t="s">
        <v>59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30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35</v>
      </c>
      <c r="AJ90" s="34"/>
      <c r="AK90" s="34"/>
      <c r="AL90" s="34"/>
      <c r="AM90" s="66" t="str">
        <f>IF(E20="","",E20)</f>
        <v>Ing. Václav Výmola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60</v>
      </c>
      <c r="D92" s="76"/>
      <c r="E92" s="76"/>
      <c r="F92" s="76"/>
      <c r="G92" s="76"/>
      <c r="H92" s="77"/>
      <c r="I92" s="78" t="s">
        <v>61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62</v>
      </c>
      <c r="AH92" s="76"/>
      <c r="AI92" s="76"/>
      <c r="AJ92" s="76"/>
      <c r="AK92" s="76"/>
      <c r="AL92" s="76"/>
      <c r="AM92" s="76"/>
      <c r="AN92" s="78" t="s">
        <v>63</v>
      </c>
      <c r="AO92" s="76"/>
      <c r="AP92" s="80"/>
      <c r="AQ92" s="81" t="s">
        <v>64</v>
      </c>
      <c r="AR92" s="35"/>
      <c r="AS92" s="82" t="s">
        <v>65</v>
      </c>
      <c r="AT92" s="83" t="s">
        <v>66</v>
      </c>
      <c r="AU92" s="83" t="s">
        <v>67</v>
      </c>
      <c r="AV92" s="83" t="s">
        <v>68</v>
      </c>
      <c r="AW92" s="83" t="s">
        <v>69</v>
      </c>
      <c r="AX92" s="83" t="s">
        <v>70</v>
      </c>
      <c r="AY92" s="83" t="s">
        <v>71</v>
      </c>
      <c r="AZ92" s="83" t="s">
        <v>72</v>
      </c>
      <c r="BA92" s="83" t="s">
        <v>73</v>
      </c>
      <c r="BB92" s="83" t="s">
        <v>74</v>
      </c>
      <c r="BC92" s="83" t="s">
        <v>75</v>
      </c>
      <c r="BD92" s="84" t="s">
        <v>76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77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ROUND(SUM(AV94:AW94),2)</f>
        <v>0</v>
      </c>
      <c r="AU94" s="96">
        <f>ROUND(AU95,5)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ROUND(AZ95,2)</f>
        <v>0</v>
      </c>
      <c r="BA94" s="95">
        <f>ROUND(BA95,2)</f>
        <v>0</v>
      </c>
      <c r="BB94" s="95">
        <f>ROUND(BB95,2)</f>
        <v>0</v>
      </c>
      <c r="BC94" s="95">
        <f>ROUND(BC95,2)</f>
        <v>0</v>
      </c>
      <c r="BD94" s="97">
        <f>ROUND(BD95,2)</f>
        <v>0</v>
      </c>
      <c r="BE94" s="6"/>
      <c r="BS94" s="98" t="s">
        <v>78</v>
      </c>
      <c r="BT94" s="98" t="s">
        <v>79</v>
      </c>
      <c r="BV94" s="98" t="s">
        <v>80</v>
      </c>
      <c r="BW94" s="98" t="s">
        <v>4</v>
      </c>
      <c r="BX94" s="98" t="s">
        <v>81</v>
      </c>
      <c r="CL94" s="98" t="s">
        <v>19</v>
      </c>
    </row>
    <row r="95" s="7" customFormat="1" ht="24.75" customHeight="1">
      <c r="A95" s="99" t="s">
        <v>82</v>
      </c>
      <c r="B95" s="100"/>
      <c r="C95" s="101"/>
      <c r="D95" s="102" t="s">
        <v>14</v>
      </c>
      <c r="E95" s="102"/>
      <c r="F95" s="102"/>
      <c r="G95" s="102"/>
      <c r="H95" s="102"/>
      <c r="I95" s="103"/>
      <c r="J95" s="102" t="s">
        <v>17</v>
      </c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4">
        <f>'013 - Stavební úpravy býv...'!J28</f>
        <v>0</v>
      </c>
      <c r="AH95" s="103"/>
      <c r="AI95" s="103"/>
      <c r="AJ95" s="103"/>
      <c r="AK95" s="103"/>
      <c r="AL95" s="103"/>
      <c r="AM95" s="103"/>
      <c r="AN95" s="104">
        <f>SUM(AG95,AT95)</f>
        <v>0</v>
      </c>
      <c r="AO95" s="103"/>
      <c r="AP95" s="103"/>
      <c r="AQ95" s="105" t="s">
        <v>83</v>
      </c>
      <c r="AR95" s="100"/>
      <c r="AS95" s="106">
        <v>0</v>
      </c>
      <c r="AT95" s="107">
        <f>ROUND(SUM(AV95:AW95),2)</f>
        <v>0</v>
      </c>
      <c r="AU95" s="108">
        <f>'013 - Stavební úpravy býv...'!P133</f>
        <v>0</v>
      </c>
      <c r="AV95" s="107">
        <f>'013 - Stavební úpravy býv...'!J31</f>
        <v>0</v>
      </c>
      <c r="AW95" s="107">
        <f>'013 - Stavební úpravy býv...'!J32</f>
        <v>0</v>
      </c>
      <c r="AX95" s="107">
        <f>'013 - Stavební úpravy býv...'!J33</f>
        <v>0</v>
      </c>
      <c r="AY95" s="107">
        <f>'013 - Stavební úpravy býv...'!J34</f>
        <v>0</v>
      </c>
      <c r="AZ95" s="107">
        <f>'013 - Stavební úpravy býv...'!F31</f>
        <v>0</v>
      </c>
      <c r="BA95" s="107">
        <f>'013 - Stavební úpravy býv...'!F32</f>
        <v>0</v>
      </c>
      <c r="BB95" s="107">
        <f>'013 - Stavební úpravy býv...'!F33</f>
        <v>0</v>
      </c>
      <c r="BC95" s="107">
        <f>'013 - Stavební úpravy býv...'!F34</f>
        <v>0</v>
      </c>
      <c r="BD95" s="109">
        <f>'013 - Stavební úpravy býv...'!F35</f>
        <v>0</v>
      </c>
      <c r="BE95" s="7"/>
      <c r="BT95" s="110" t="s">
        <v>84</v>
      </c>
      <c r="BU95" s="110" t="s">
        <v>85</v>
      </c>
      <c r="BV95" s="110" t="s">
        <v>80</v>
      </c>
      <c r="BW95" s="110" t="s">
        <v>4</v>
      </c>
      <c r="BX95" s="110" t="s">
        <v>81</v>
      </c>
      <c r="CL95" s="110" t="s">
        <v>19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3 - Stavební úpravy bý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4</v>
      </c>
      <c r="AZ2" s="111" t="s">
        <v>86</v>
      </c>
      <c r="BA2" s="111" t="s">
        <v>1</v>
      </c>
      <c r="BB2" s="111" t="s">
        <v>1</v>
      </c>
      <c r="BC2" s="111" t="s">
        <v>87</v>
      </c>
      <c r="BD2" s="111" t="s">
        <v>88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88</v>
      </c>
      <c r="AZ3" s="111" t="s">
        <v>89</v>
      </c>
      <c r="BA3" s="111" t="s">
        <v>1</v>
      </c>
      <c r="BB3" s="111" t="s">
        <v>1</v>
      </c>
      <c r="BC3" s="111" t="s">
        <v>90</v>
      </c>
      <c r="BD3" s="111" t="s">
        <v>88</v>
      </c>
    </row>
    <row r="4" s="1" customFormat="1" ht="24.96" customHeight="1">
      <c r="B4" s="18"/>
      <c r="D4" s="19" t="s">
        <v>91</v>
      </c>
      <c r="L4" s="18"/>
      <c r="M4" s="112" t="s">
        <v>10</v>
      </c>
      <c r="AT4" s="15" t="s">
        <v>3</v>
      </c>
      <c r="AZ4" s="111" t="s">
        <v>92</v>
      </c>
      <c r="BA4" s="111" t="s">
        <v>1</v>
      </c>
      <c r="BB4" s="111" t="s">
        <v>1</v>
      </c>
      <c r="BC4" s="111" t="s">
        <v>93</v>
      </c>
      <c r="BD4" s="111" t="s">
        <v>88</v>
      </c>
    </row>
    <row r="5" s="1" customFormat="1" ht="6.96" customHeight="1">
      <c r="B5" s="18"/>
      <c r="L5" s="18"/>
      <c r="AZ5" s="111" t="s">
        <v>94</v>
      </c>
      <c r="BA5" s="111" t="s">
        <v>1</v>
      </c>
      <c r="BB5" s="111" t="s">
        <v>1</v>
      </c>
      <c r="BC5" s="111" t="s">
        <v>95</v>
      </c>
      <c r="BD5" s="111" t="s">
        <v>88</v>
      </c>
    </row>
    <row r="6" s="2" customFormat="1" ht="12" customHeight="1">
      <c r="A6" s="34"/>
      <c r="B6" s="35"/>
      <c r="C6" s="34"/>
      <c r="D6" s="28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Z6" s="111" t="s">
        <v>96</v>
      </c>
      <c r="BA6" s="111" t="s">
        <v>1</v>
      </c>
      <c r="BB6" s="111" t="s">
        <v>1</v>
      </c>
      <c r="BC6" s="111" t="s">
        <v>97</v>
      </c>
      <c r="BD6" s="111" t="s">
        <v>88</v>
      </c>
    </row>
    <row r="7" s="2" customFormat="1" ht="30" customHeight="1">
      <c r="A7" s="34"/>
      <c r="B7" s="35"/>
      <c r="C7" s="34"/>
      <c r="D7" s="34"/>
      <c r="E7" s="63" t="s">
        <v>17</v>
      </c>
      <c r="F7" s="34"/>
      <c r="G7" s="34"/>
      <c r="H7" s="34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Z7" s="111" t="s">
        <v>98</v>
      </c>
      <c r="BA7" s="111" t="s">
        <v>1</v>
      </c>
      <c r="BB7" s="111" t="s">
        <v>1</v>
      </c>
      <c r="BC7" s="111" t="s">
        <v>99</v>
      </c>
      <c r="BD7" s="111" t="s">
        <v>88</v>
      </c>
    </row>
    <row r="8" s="2" customFormat="1">
      <c r="A8" s="34"/>
      <c r="B8" s="35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11" t="s">
        <v>100</v>
      </c>
      <c r="BA8" s="111" t="s">
        <v>1</v>
      </c>
      <c r="BB8" s="111" t="s">
        <v>1</v>
      </c>
      <c r="BC8" s="111" t="s">
        <v>101</v>
      </c>
      <c r="BD8" s="111" t="s">
        <v>88</v>
      </c>
    </row>
    <row r="9" s="2" customFormat="1" ht="12" customHeight="1">
      <c r="A9" s="34"/>
      <c r="B9" s="35"/>
      <c r="C9" s="34"/>
      <c r="D9" s="28" t="s">
        <v>18</v>
      </c>
      <c r="E9" s="34"/>
      <c r="F9" s="23" t="s">
        <v>19</v>
      </c>
      <c r="G9" s="34"/>
      <c r="H9" s="34"/>
      <c r="I9" s="28" t="s">
        <v>20</v>
      </c>
      <c r="J9" s="23" t="s">
        <v>21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11" t="s">
        <v>102</v>
      </c>
      <c r="BA9" s="111" t="s">
        <v>1</v>
      </c>
      <c r="BB9" s="111" t="s">
        <v>1</v>
      </c>
      <c r="BC9" s="111" t="s">
        <v>103</v>
      </c>
      <c r="BD9" s="111" t="s">
        <v>88</v>
      </c>
    </row>
    <row r="10" s="2" customFormat="1" ht="12" customHeight="1">
      <c r="A10" s="34"/>
      <c r="B10" s="35"/>
      <c r="C10" s="34"/>
      <c r="D10" s="28" t="s">
        <v>22</v>
      </c>
      <c r="E10" s="34"/>
      <c r="F10" s="23" t="s">
        <v>23</v>
      </c>
      <c r="G10" s="34"/>
      <c r="H10" s="34"/>
      <c r="I10" s="28" t="s">
        <v>24</v>
      </c>
      <c r="J10" s="65" t="str">
        <f>'Rekapitulace stavby'!AN8</f>
        <v>21. 4. 2024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11" t="s">
        <v>104</v>
      </c>
      <c r="BA10" s="111" t="s">
        <v>1</v>
      </c>
      <c r="BB10" s="111" t="s">
        <v>1</v>
      </c>
      <c r="BC10" s="111" t="s">
        <v>105</v>
      </c>
      <c r="BD10" s="111" t="s">
        <v>88</v>
      </c>
    </row>
    <row r="11" s="2" customFormat="1" ht="10.8" customHeight="1">
      <c r="A11" s="34"/>
      <c r="B11" s="35"/>
      <c r="C11" s="34"/>
      <c r="D11" s="34"/>
      <c r="E11" s="34"/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11" t="s">
        <v>106</v>
      </c>
      <c r="BA11" s="111" t="s">
        <v>1</v>
      </c>
      <c r="BB11" s="111" t="s">
        <v>1</v>
      </c>
      <c r="BC11" s="111" t="s">
        <v>105</v>
      </c>
      <c r="BD11" s="111" t="s">
        <v>88</v>
      </c>
    </row>
    <row r="12" s="2" customFormat="1" ht="12" customHeight="1">
      <c r="A12" s="34"/>
      <c r="B12" s="35"/>
      <c r="C12" s="34"/>
      <c r="D12" s="28" t="s">
        <v>26</v>
      </c>
      <c r="E12" s="34"/>
      <c r="F12" s="34"/>
      <c r="G12" s="34"/>
      <c r="H12" s="34"/>
      <c r="I12" s="28" t="s">
        <v>27</v>
      </c>
      <c r="J12" s="23" t="s">
        <v>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11" t="s">
        <v>107</v>
      </c>
      <c r="BA12" s="111" t="s">
        <v>1</v>
      </c>
      <c r="BB12" s="111" t="s">
        <v>1</v>
      </c>
      <c r="BC12" s="111" t="s">
        <v>108</v>
      </c>
      <c r="BD12" s="111" t="s">
        <v>88</v>
      </c>
    </row>
    <row r="13" s="2" customFormat="1" ht="18" customHeight="1">
      <c r="A13" s="34"/>
      <c r="B13" s="35"/>
      <c r="C13" s="34"/>
      <c r="D13" s="34"/>
      <c r="E13" s="23" t="s">
        <v>28</v>
      </c>
      <c r="F13" s="34"/>
      <c r="G13" s="34"/>
      <c r="H13" s="34"/>
      <c r="I13" s="28" t="s">
        <v>29</v>
      </c>
      <c r="J13" s="23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11" t="s">
        <v>109</v>
      </c>
      <c r="BA13" s="111" t="s">
        <v>1</v>
      </c>
      <c r="BB13" s="111" t="s">
        <v>1</v>
      </c>
      <c r="BC13" s="111" t="s">
        <v>110</v>
      </c>
      <c r="BD13" s="111" t="s">
        <v>88</v>
      </c>
    </row>
    <row r="14" s="2" customFormat="1" ht="6.96" customHeigh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11" t="s">
        <v>111</v>
      </c>
      <c r="BA14" s="111" t="s">
        <v>1</v>
      </c>
      <c r="BB14" s="111" t="s">
        <v>1</v>
      </c>
      <c r="BC14" s="111" t="s">
        <v>112</v>
      </c>
      <c r="BD14" s="111" t="s">
        <v>88</v>
      </c>
    </row>
    <row r="15" s="2" customFormat="1" ht="12" customHeight="1">
      <c r="A15" s="34"/>
      <c r="B15" s="35"/>
      <c r="C15" s="34"/>
      <c r="D15" s="28" t="s">
        <v>30</v>
      </c>
      <c r="E15" s="34"/>
      <c r="F15" s="34"/>
      <c r="G15" s="34"/>
      <c r="H15" s="34"/>
      <c r="I15" s="28" t="s">
        <v>27</v>
      </c>
      <c r="J15" s="29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111" t="s">
        <v>113</v>
      </c>
      <c r="BA15" s="111" t="s">
        <v>1</v>
      </c>
      <c r="BB15" s="111" t="s">
        <v>1</v>
      </c>
      <c r="BC15" s="111" t="s">
        <v>114</v>
      </c>
      <c r="BD15" s="111" t="s">
        <v>88</v>
      </c>
    </row>
    <row r="16" s="2" customFormat="1" ht="18" customHeight="1">
      <c r="A16" s="34"/>
      <c r="B16" s="35"/>
      <c r="C16" s="34"/>
      <c r="D16" s="34"/>
      <c r="E16" s="29" t="str">
        <f>'Rekapitulace stavby'!E14</f>
        <v>Vyplň údaj</v>
      </c>
      <c r="F16" s="23"/>
      <c r="G16" s="23"/>
      <c r="H16" s="23"/>
      <c r="I16" s="28" t="s">
        <v>29</v>
      </c>
      <c r="J16" s="29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111" t="s">
        <v>115</v>
      </c>
      <c r="BA16" s="111" t="s">
        <v>1</v>
      </c>
      <c r="BB16" s="111" t="s">
        <v>1</v>
      </c>
      <c r="BC16" s="111" t="s">
        <v>103</v>
      </c>
      <c r="BD16" s="111" t="s">
        <v>88</v>
      </c>
    </row>
    <row r="17" s="2" customFormat="1" ht="6.96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111" t="s">
        <v>116</v>
      </c>
      <c r="BA17" s="111" t="s">
        <v>1</v>
      </c>
      <c r="BB17" s="111" t="s">
        <v>1</v>
      </c>
      <c r="BC17" s="111" t="s">
        <v>105</v>
      </c>
      <c r="BD17" s="111" t="s">
        <v>88</v>
      </c>
    </row>
    <row r="18" s="2" customFormat="1" ht="12" customHeight="1">
      <c r="A18" s="34"/>
      <c r="B18" s="35"/>
      <c r="C18" s="34"/>
      <c r="D18" s="28" t="s">
        <v>32</v>
      </c>
      <c r="E18" s="34"/>
      <c r="F18" s="34"/>
      <c r="G18" s="34"/>
      <c r="H18" s="34"/>
      <c r="I18" s="28" t="s">
        <v>27</v>
      </c>
      <c r="J18" s="23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111" t="s">
        <v>117</v>
      </c>
      <c r="BA18" s="111" t="s">
        <v>1</v>
      </c>
      <c r="BB18" s="111" t="s">
        <v>1</v>
      </c>
      <c r="BC18" s="111" t="s">
        <v>118</v>
      </c>
      <c r="BD18" s="111" t="s">
        <v>88</v>
      </c>
    </row>
    <row r="19" s="2" customFormat="1" ht="18" customHeight="1">
      <c r="A19" s="34"/>
      <c r="B19" s="35"/>
      <c r="C19" s="34"/>
      <c r="D19" s="34"/>
      <c r="E19" s="23" t="s">
        <v>33</v>
      </c>
      <c r="F19" s="34"/>
      <c r="G19" s="34"/>
      <c r="H19" s="34"/>
      <c r="I19" s="28" t="s">
        <v>29</v>
      </c>
      <c r="J19" s="23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111" t="s">
        <v>119</v>
      </c>
      <c r="BA19" s="111" t="s">
        <v>120</v>
      </c>
      <c r="BB19" s="111" t="s">
        <v>121</v>
      </c>
      <c r="BC19" s="111" t="s">
        <v>79</v>
      </c>
      <c r="BD19" s="111" t="s">
        <v>88</v>
      </c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35</v>
      </c>
      <c r="E21" s="34"/>
      <c r="F21" s="34"/>
      <c r="G21" s="34"/>
      <c r="H21" s="34"/>
      <c r="I21" s="28" t="s">
        <v>27</v>
      </c>
      <c r="J21" s="23" t="s">
        <v>36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3" t="s">
        <v>37</v>
      </c>
      <c r="F22" s="34"/>
      <c r="G22" s="34"/>
      <c r="H22" s="34"/>
      <c r="I22" s="28" t="s">
        <v>29</v>
      </c>
      <c r="J22" s="23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38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13"/>
      <c r="B25" s="114"/>
      <c r="C25" s="113"/>
      <c r="D25" s="113"/>
      <c r="E25" s="32" t="s">
        <v>1</v>
      </c>
      <c r="F25" s="32"/>
      <c r="G25" s="32"/>
      <c r="H25" s="32"/>
      <c r="I25" s="113"/>
      <c r="J25" s="113"/>
      <c r="K25" s="113"/>
      <c r="L25" s="115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86"/>
      <c r="E27" s="86"/>
      <c r="F27" s="86"/>
      <c r="G27" s="86"/>
      <c r="H27" s="86"/>
      <c r="I27" s="86"/>
      <c r="J27" s="86"/>
      <c r="K27" s="86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35"/>
      <c r="C28" s="34"/>
      <c r="D28" s="116" t="s">
        <v>39</v>
      </c>
      <c r="E28" s="34"/>
      <c r="F28" s="34"/>
      <c r="G28" s="34"/>
      <c r="H28" s="34"/>
      <c r="I28" s="34"/>
      <c r="J28" s="92">
        <f>ROUND(J133,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35"/>
      <c r="C30" s="34"/>
      <c r="D30" s="34"/>
      <c r="E30" s="34"/>
      <c r="F30" s="39" t="s">
        <v>41</v>
      </c>
      <c r="G30" s="34"/>
      <c r="H30" s="34"/>
      <c r="I30" s="39" t="s">
        <v>40</v>
      </c>
      <c r="J30" s="39" t="s">
        <v>42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35"/>
      <c r="C31" s="34"/>
      <c r="D31" s="117" t="s">
        <v>43</v>
      </c>
      <c r="E31" s="28" t="s">
        <v>44</v>
      </c>
      <c r="F31" s="118">
        <f>ROUND((SUM(BE133:BE306)),  2)</f>
        <v>0</v>
      </c>
      <c r="G31" s="34"/>
      <c r="H31" s="34"/>
      <c r="I31" s="119">
        <v>0.20999999999999999</v>
      </c>
      <c r="J31" s="118">
        <f>ROUND(((SUM(BE133:BE306))*I31),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28" t="s">
        <v>45</v>
      </c>
      <c r="F32" s="118">
        <f>ROUND((SUM(BF133:BF306)),  2)</f>
        <v>0</v>
      </c>
      <c r="G32" s="34"/>
      <c r="H32" s="34"/>
      <c r="I32" s="119">
        <v>0.12</v>
      </c>
      <c r="J32" s="118">
        <f>ROUND(((SUM(BF133:BF306))*I32),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34"/>
      <c r="E33" s="28" t="s">
        <v>46</v>
      </c>
      <c r="F33" s="118">
        <f>ROUND((SUM(BG133:BG306)),  2)</f>
        <v>0</v>
      </c>
      <c r="G33" s="34"/>
      <c r="H33" s="34"/>
      <c r="I33" s="119">
        <v>0.20999999999999999</v>
      </c>
      <c r="J33" s="118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28" t="s">
        <v>47</v>
      </c>
      <c r="F34" s="118">
        <f>ROUND((SUM(BH133:BH306)),  2)</f>
        <v>0</v>
      </c>
      <c r="G34" s="34"/>
      <c r="H34" s="34"/>
      <c r="I34" s="119">
        <v>0.12</v>
      </c>
      <c r="J34" s="118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48</v>
      </c>
      <c r="F35" s="118">
        <f>ROUND((SUM(BI133:BI306)),  2)</f>
        <v>0</v>
      </c>
      <c r="G35" s="34"/>
      <c r="H35" s="34"/>
      <c r="I35" s="119">
        <v>0</v>
      </c>
      <c r="J35" s="118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35"/>
      <c r="C37" s="120"/>
      <c r="D37" s="121" t="s">
        <v>49</v>
      </c>
      <c r="E37" s="77"/>
      <c r="F37" s="77"/>
      <c r="G37" s="122" t="s">
        <v>50</v>
      </c>
      <c r="H37" s="123" t="s">
        <v>51</v>
      </c>
      <c r="I37" s="77"/>
      <c r="J37" s="124">
        <f>SUM(J28:J35)</f>
        <v>0</v>
      </c>
      <c r="K37" s="125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52</v>
      </c>
      <c r="E50" s="53"/>
      <c r="F50" s="53"/>
      <c r="G50" s="52" t="s">
        <v>53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54</v>
      </c>
      <c r="E61" s="37"/>
      <c r="F61" s="126" t="s">
        <v>55</v>
      </c>
      <c r="G61" s="54" t="s">
        <v>54</v>
      </c>
      <c r="H61" s="37"/>
      <c r="I61" s="37"/>
      <c r="J61" s="127" t="s">
        <v>55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56</v>
      </c>
      <c r="E65" s="55"/>
      <c r="F65" s="55"/>
      <c r="G65" s="52" t="s">
        <v>57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54</v>
      </c>
      <c r="E76" s="37"/>
      <c r="F76" s="126" t="s">
        <v>55</v>
      </c>
      <c r="G76" s="54" t="s">
        <v>54</v>
      </c>
      <c r="H76" s="37"/>
      <c r="I76" s="37"/>
      <c r="J76" s="127" t="s">
        <v>55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30" customHeight="1">
      <c r="A85" s="34"/>
      <c r="B85" s="35"/>
      <c r="C85" s="34"/>
      <c r="D85" s="34"/>
      <c r="E85" s="63" t="str">
        <f>E7</f>
        <v>Stavební úpravy bývalé kotelny na zimním stadionu v Uh. Brodě</v>
      </c>
      <c r="F85" s="34"/>
      <c r="G85" s="34"/>
      <c r="H85" s="34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28" t="s">
        <v>22</v>
      </c>
      <c r="D87" s="34"/>
      <c r="E87" s="34"/>
      <c r="F87" s="23" t="str">
        <f>F10</f>
        <v>Uherský Brod</v>
      </c>
      <c r="G87" s="34"/>
      <c r="H87" s="34"/>
      <c r="I87" s="28" t="s">
        <v>24</v>
      </c>
      <c r="J87" s="65" t="str">
        <f>IF(J10="","",J10)</f>
        <v>21. 4. 2024</v>
      </c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5.15" customHeight="1">
      <c r="A89" s="34"/>
      <c r="B89" s="35"/>
      <c r="C89" s="28" t="s">
        <v>26</v>
      </c>
      <c r="D89" s="34"/>
      <c r="E89" s="34"/>
      <c r="F89" s="23" t="str">
        <f>E13</f>
        <v xml:space="preserve">CPA DELFIN  p.o., Slovácké nám.2377,Uh Brod 68801</v>
      </c>
      <c r="G89" s="34"/>
      <c r="H89" s="34"/>
      <c r="I89" s="28" t="s">
        <v>32</v>
      </c>
      <c r="J89" s="32" t="str">
        <f>E19</f>
        <v>Ing. Milan Surovec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28" t="s">
        <v>30</v>
      </c>
      <c r="D90" s="34"/>
      <c r="E90" s="34"/>
      <c r="F90" s="23" t="str">
        <f>IF(E16="","",E16)</f>
        <v>Vyplň údaj</v>
      </c>
      <c r="G90" s="34"/>
      <c r="H90" s="34"/>
      <c r="I90" s="28" t="s">
        <v>35</v>
      </c>
      <c r="J90" s="32" t="str">
        <f>E22</f>
        <v>Ing. Václav Výmola</v>
      </c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9.28" customHeight="1">
      <c r="A92" s="34"/>
      <c r="B92" s="35"/>
      <c r="C92" s="128" t="s">
        <v>123</v>
      </c>
      <c r="D92" s="120"/>
      <c r="E92" s="120"/>
      <c r="F92" s="120"/>
      <c r="G92" s="120"/>
      <c r="H92" s="120"/>
      <c r="I92" s="120"/>
      <c r="J92" s="129" t="s">
        <v>124</v>
      </c>
      <c r="K92" s="120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2.8" customHeight="1">
      <c r="A94" s="34"/>
      <c r="B94" s="35"/>
      <c r="C94" s="130" t="s">
        <v>125</v>
      </c>
      <c r="D94" s="34"/>
      <c r="E94" s="34"/>
      <c r="F94" s="34"/>
      <c r="G94" s="34"/>
      <c r="H94" s="34"/>
      <c r="I94" s="34"/>
      <c r="J94" s="92">
        <f>J133</f>
        <v>0</v>
      </c>
      <c r="K94" s="3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5" t="s">
        <v>126</v>
      </c>
    </row>
    <row r="95" s="9" customFormat="1" ht="24.96" customHeight="1">
      <c r="A95" s="9"/>
      <c r="B95" s="131"/>
      <c r="C95" s="9"/>
      <c r="D95" s="132" t="s">
        <v>127</v>
      </c>
      <c r="E95" s="133"/>
      <c r="F95" s="133"/>
      <c r="G95" s="133"/>
      <c r="H95" s="133"/>
      <c r="I95" s="133"/>
      <c r="J95" s="134">
        <f>J134</f>
        <v>0</v>
      </c>
      <c r="K95" s="9"/>
      <c r="L95" s="13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5"/>
      <c r="C96" s="10"/>
      <c r="D96" s="136" t="s">
        <v>128</v>
      </c>
      <c r="E96" s="137"/>
      <c r="F96" s="137"/>
      <c r="G96" s="137"/>
      <c r="H96" s="137"/>
      <c r="I96" s="137"/>
      <c r="J96" s="138">
        <f>J135</f>
        <v>0</v>
      </c>
      <c r="K96" s="10"/>
      <c r="L96" s="13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5"/>
      <c r="C97" s="10"/>
      <c r="D97" s="136" t="s">
        <v>129</v>
      </c>
      <c r="E97" s="137"/>
      <c r="F97" s="137"/>
      <c r="G97" s="137"/>
      <c r="H97" s="137"/>
      <c r="I97" s="137"/>
      <c r="J97" s="138">
        <f>J142</f>
        <v>0</v>
      </c>
      <c r="K97" s="10"/>
      <c r="L97" s="13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5"/>
      <c r="C98" s="10"/>
      <c r="D98" s="136" t="s">
        <v>130</v>
      </c>
      <c r="E98" s="137"/>
      <c r="F98" s="137"/>
      <c r="G98" s="137"/>
      <c r="H98" s="137"/>
      <c r="I98" s="137"/>
      <c r="J98" s="138">
        <f>J149</f>
        <v>0</v>
      </c>
      <c r="K98" s="10"/>
      <c r="L98" s="13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5"/>
      <c r="C99" s="10"/>
      <c r="D99" s="136" t="s">
        <v>131</v>
      </c>
      <c r="E99" s="137"/>
      <c r="F99" s="137"/>
      <c r="G99" s="137"/>
      <c r="H99" s="137"/>
      <c r="I99" s="137"/>
      <c r="J99" s="138">
        <f>J155</f>
        <v>0</v>
      </c>
      <c r="K99" s="10"/>
      <c r="L99" s="13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5"/>
      <c r="C100" s="10"/>
      <c r="D100" s="136" t="s">
        <v>132</v>
      </c>
      <c r="E100" s="137"/>
      <c r="F100" s="137"/>
      <c r="G100" s="137"/>
      <c r="H100" s="137"/>
      <c r="I100" s="137"/>
      <c r="J100" s="138">
        <f>J160</f>
        <v>0</v>
      </c>
      <c r="K100" s="10"/>
      <c r="L100" s="13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5"/>
      <c r="C101" s="10"/>
      <c r="D101" s="136" t="s">
        <v>133</v>
      </c>
      <c r="E101" s="137"/>
      <c r="F101" s="137"/>
      <c r="G101" s="137"/>
      <c r="H101" s="137"/>
      <c r="I101" s="137"/>
      <c r="J101" s="138">
        <f>J187</f>
        <v>0</v>
      </c>
      <c r="K101" s="10"/>
      <c r="L101" s="13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5"/>
      <c r="C102" s="10"/>
      <c r="D102" s="136" t="s">
        <v>134</v>
      </c>
      <c r="E102" s="137"/>
      <c r="F102" s="137"/>
      <c r="G102" s="137"/>
      <c r="H102" s="137"/>
      <c r="I102" s="137"/>
      <c r="J102" s="138">
        <f>J213</f>
        <v>0</v>
      </c>
      <c r="K102" s="10"/>
      <c r="L102" s="13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5"/>
      <c r="C103" s="10"/>
      <c r="D103" s="136" t="s">
        <v>135</v>
      </c>
      <c r="E103" s="137"/>
      <c r="F103" s="137"/>
      <c r="G103" s="137"/>
      <c r="H103" s="137"/>
      <c r="I103" s="137"/>
      <c r="J103" s="138">
        <f>J219</f>
        <v>0</v>
      </c>
      <c r="K103" s="10"/>
      <c r="L103" s="13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1"/>
      <c r="C104" s="9"/>
      <c r="D104" s="132" t="s">
        <v>136</v>
      </c>
      <c r="E104" s="133"/>
      <c r="F104" s="133"/>
      <c r="G104" s="133"/>
      <c r="H104" s="133"/>
      <c r="I104" s="133"/>
      <c r="J104" s="134">
        <f>J221</f>
        <v>0</v>
      </c>
      <c r="K104" s="9"/>
      <c r="L104" s="13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35"/>
      <c r="C105" s="10"/>
      <c r="D105" s="136" t="s">
        <v>137</v>
      </c>
      <c r="E105" s="137"/>
      <c r="F105" s="137"/>
      <c r="G105" s="137"/>
      <c r="H105" s="137"/>
      <c r="I105" s="137"/>
      <c r="J105" s="138">
        <f>J222</f>
        <v>0</v>
      </c>
      <c r="K105" s="10"/>
      <c r="L105" s="13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5"/>
      <c r="C106" s="10"/>
      <c r="D106" s="136" t="s">
        <v>138</v>
      </c>
      <c r="E106" s="137"/>
      <c r="F106" s="137"/>
      <c r="G106" s="137"/>
      <c r="H106" s="137"/>
      <c r="I106" s="137"/>
      <c r="J106" s="138">
        <f>J229</f>
        <v>0</v>
      </c>
      <c r="K106" s="10"/>
      <c r="L106" s="13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5"/>
      <c r="C107" s="10"/>
      <c r="D107" s="136" t="s">
        <v>139</v>
      </c>
      <c r="E107" s="137"/>
      <c r="F107" s="137"/>
      <c r="G107" s="137"/>
      <c r="H107" s="137"/>
      <c r="I107" s="137"/>
      <c r="J107" s="138">
        <f>J241</f>
        <v>0</v>
      </c>
      <c r="K107" s="10"/>
      <c r="L107" s="13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5"/>
      <c r="C108" s="10"/>
      <c r="D108" s="136" t="s">
        <v>140</v>
      </c>
      <c r="E108" s="137"/>
      <c r="F108" s="137"/>
      <c r="G108" s="137"/>
      <c r="H108" s="137"/>
      <c r="I108" s="137"/>
      <c r="J108" s="138">
        <f>J243</f>
        <v>0</v>
      </c>
      <c r="K108" s="10"/>
      <c r="L108" s="13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5"/>
      <c r="C109" s="10"/>
      <c r="D109" s="136" t="s">
        <v>141</v>
      </c>
      <c r="E109" s="137"/>
      <c r="F109" s="137"/>
      <c r="G109" s="137"/>
      <c r="H109" s="137"/>
      <c r="I109" s="137"/>
      <c r="J109" s="138">
        <f>J245</f>
        <v>0</v>
      </c>
      <c r="K109" s="10"/>
      <c r="L109" s="13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35"/>
      <c r="C110" s="10"/>
      <c r="D110" s="136" t="s">
        <v>142</v>
      </c>
      <c r="E110" s="137"/>
      <c r="F110" s="137"/>
      <c r="G110" s="137"/>
      <c r="H110" s="137"/>
      <c r="I110" s="137"/>
      <c r="J110" s="138">
        <f>J250</f>
        <v>0</v>
      </c>
      <c r="K110" s="10"/>
      <c r="L110" s="13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35"/>
      <c r="C111" s="10"/>
      <c r="D111" s="136" t="s">
        <v>143</v>
      </c>
      <c r="E111" s="137"/>
      <c r="F111" s="137"/>
      <c r="G111" s="137"/>
      <c r="H111" s="137"/>
      <c r="I111" s="137"/>
      <c r="J111" s="138">
        <f>J259</f>
        <v>0</v>
      </c>
      <c r="K111" s="10"/>
      <c r="L111" s="13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35"/>
      <c r="C112" s="10"/>
      <c r="D112" s="136" t="s">
        <v>144</v>
      </c>
      <c r="E112" s="137"/>
      <c r="F112" s="137"/>
      <c r="G112" s="137"/>
      <c r="H112" s="137"/>
      <c r="I112" s="137"/>
      <c r="J112" s="138">
        <f>J271</f>
        <v>0</v>
      </c>
      <c r="K112" s="10"/>
      <c r="L112" s="13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35"/>
      <c r="C113" s="10"/>
      <c r="D113" s="136" t="s">
        <v>145</v>
      </c>
      <c r="E113" s="137"/>
      <c r="F113" s="137"/>
      <c r="G113" s="137"/>
      <c r="H113" s="137"/>
      <c r="I113" s="137"/>
      <c r="J113" s="138">
        <f>J288</f>
        <v>0</v>
      </c>
      <c r="K113" s="10"/>
      <c r="L113" s="13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35"/>
      <c r="C114" s="10"/>
      <c r="D114" s="136" t="s">
        <v>146</v>
      </c>
      <c r="E114" s="137"/>
      <c r="F114" s="137"/>
      <c r="G114" s="137"/>
      <c r="H114" s="137"/>
      <c r="I114" s="137"/>
      <c r="J114" s="138">
        <f>J298</f>
        <v>0</v>
      </c>
      <c r="K114" s="10"/>
      <c r="L114" s="13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35"/>
      <c r="C115" s="10"/>
      <c r="D115" s="136" t="s">
        <v>147</v>
      </c>
      <c r="E115" s="137"/>
      <c r="F115" s="137"/>
      <c r="G115" s="137"/>
      <c r="H115" s="137"/>
      <c r="I115" s="137"/>
      <c r="J115" s="138">
        <f>J303</f>
        <v>0</v>
      </c>
      <c r="K115" s="10"/>
      <c r="L115" s="13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56"/>
      <c r="C117" s="57"/>
      <c r="D117" s="57"/>
      <c r="E117" s="57"/>
      <c r="F117" s="57"/>
      <c r="G117" s="57"/>
      <c r="H117" s="57"/>
      <c r="I117" s="57"/>
      <c r="J117" s="57"/>
      <c r="K117" s="57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21" s="2" customFormat="1" ht="6.96" customHeight="1">
      <c r="A121" s="34"/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24.96" customHeight="1">
      <c r="A122" s="34"/>
      <c r="B122" s="35"/>
      <c r="C122" s="19" t="s">
        <v>148</v>
      </c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16</v>
      </c>
      <c r="D124" s="34"/>
      <c r="E124" s="34"/>
      <c r="F124" s="34"/>
      <c r="G124" s="34"/>
      <c r="H124" s="34"/>
      <c r="I124" s="34"/>
      <c r="J124" s="34"/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30" customHeight="1">
      <c r="A125" s="34"/>
      <c r="B125" s="35"/>
      <c r="C125" s="34"/>
      <c r="D125" s="34"/>
      <c r="E125" s="63" t="str">
        <f>E7</f>
        <v>Stavební úpravy bývalé kotelny na zimním stadionu v Uh. Brodě</v>
      </c>
      <c r="F125" s="34"/>
      <c r="G125" s="34"/>
      <c r="H125" s="34"/>
      <c r="I125" s="34"/>
      <c r="J125" s="34"/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6.96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2" customHeight="1">
      <c r="A127" s="34"/>
      <c r="B127" s="35"/>
      <c r="C127" s="28" t="s">
        <v>22</v>
      </c>
      <c r="D127" s="34"/>
      <c r="E127" s="34"/>
      <c r="F127" s="23" t="str">
        <f>F10</f>
        <v>Uherský Brod</v>
      </c>
      <c r="G127" s="34"/>
      <c r="H127" s="34"/>
      <c r="I127" s="28" t="s">
        <v>24</v>
      </c>
      <c r="J127" s="65" t="str">
        <f>IF(J10="","",J10)</f>
        <v>21. 4. 2024</v>
      </c>
      <c r="K127" s="34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6.96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5.15" customHeight="1">
      <c r="A129" s="34"/>
      <c r="B129" s="35"/>
      <c r="C129" s="28" t="s">
        <v>26</v>
      </c>
      <c r="D129" s="34"/>
      <c r="E129" s="34"/>
      <c r="F129" s="23" t="str">
        <f>E13</f>
        <v xml:space="preserve">CPA DELFIN  p.o., Slovácké nám.2377,Uh Brod 68801</v>
      </c>
      <c r="G129" s="34"/>
      <c r="H129" s="34"/>
      <c r="I129" s="28" t="s">
        <v>32</v>
      </c>
      <c r="J129" s="32" t="str">
        <f>E19</f>
        <v>Ing. Milan Surovec</v>
      </c>
      <c r="K129" s="34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5.15" customHeight="1">
      <c r="A130" s="34"/>
      <c r="B130" s="35"/>
      <c r="C130" s="28" t="s">
        <v>30</v>
      </c>
      <c r="D130" s="34"/>
      <c r="E130" s="34"/>
      <c r="F130" s="23" t="str">
        <f>IF(E16="","",E16)</f>
        <v>Vyplň údaj</v>
      </c>
      <c r="G130" s="34"/>
      <c r="H130" s="34"/>
      <c r="I130" s="28" t="s">
        <v>35</v>
      </c>
      <c r="J130" s="32" t="str">
        <f>E22</f>
        <v>Ing. Václav Výmola</v>
      </c>
      <c r="K130" s="34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0.32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11" customFormat="1" ht="29.28" customHeight="1">
      <c r="A132" s="139"/>
      <c r="B132" s="140"/>
      <c r="C132" s="141" t="s">
        <v>149</v>
      </c>
      <c r="D132" s="142" t="s">
        <v>64</v>
      </c>
      <c r="E132" s="142" t="s">
        <v>60</v>
      </c>
      <c r="F132" s="142" t="s">
        <v>61</v>
      </c>
      <c r="G132" s="142" t="s">
        <v>150</v>
      </c>
      <c r="H132" s="142" t="s">
        <v>151</v>
      </c>
      <c r="I132" s="142" t="s">
        <v>152</v>
      </c>
      <c r="J132" s="143" t="s">
        <v>124</v>
      </c>
      <c r="K132" s="144" t="s">
        <v>153</v>
      </c>
      <c r="L132" s="145"/>
      <c r="M132" s="82" t="s">
        <v>1</v>
      </c>
      <c r="N132" s="83" t="s">
        <v>43</v>
      </c>
      <c r="O132" s="83" t="s">
        <v>154</v>
      </c>
      <c r="P132" s="83" t="s">
        <v>155</v>
      </c>
      <c r="Q132" s="83" t="s">
        <v>156</v>
      </c>
      <c r="R132" s="83" t="s">
        <v>157</v>
      </c>
      <c r="S132" s="83" t="s">
        <v>158</v>
      </c>
      <c r="T132" s="84" t="s">
        <v>159</v>
      </c>
      <c r="U132" s="139"/>
      <c r="V132" s="139"/>
      <c r="W132" s="139"/>
      <c r="X132" s="139"/>
      <c r="Y132" s="139"/>
      <c r="Z132" s="139"/>
      <c r="AA132" s="139"/>
      <c r="AB132" s="139"/>
      <c r="AC132" s="139"/>
      <c r="AD132" s="139"/>
      <c r="AE132" s="139"/>
    </row>
    <row r="133" s="2" customFormat="1" ht="22.8" customHeight="1">
      <c r="A133" s="34"/>
      <c r="B133" s="35"/>
      <c r="C133" s="89" t="s">
        <v>160</v>
      </c>
      <c r="D133" s="34"/>
      <c r="E133" s="34"/>
      <c r="F133" s="34"/>
      <c r="G133" s="34"/>
      <c r="H133" s="34"/>
      <c r="I133" s="34"/>
      <c r="J133" s="146">
        <f>BK133</f>
        <v>0</v>
      </c>
      <c r="K133" s="34"/>
      <c r="L133" s="35"/>
      <c r="M133" s="85"/>
      <c r="N133" s="69"/>
      <c r="O133" s="86"/>
      <c r="P133" s="147">
        <f>P134+P221</f>
        <v>0</v>
      </c>
      <c r="Q133" s="86"/>
      <c r="R133" s="147">
        <f>R134+R221</f>
        <v>144.03072039000003</v>
      </c>
      <c r="S133" s="86"/>
      <c r="T133" s="148">
        <f>T134+T221</f>
        <v>142.33350480000004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5" t="s">
        <v>78</v>
      </c>
      <c r="AU133" s="15" t="s">
        <v>126</v>
      </c>
      <c r="BK133" s="149">
        <f>BK134+BK221</f>
        <v>0</v>
      </c>
    </row>
    <row r="134" s="12" customFormat="1" ht="25.92" customHeight="1">
      <c r="A134" s="12"/>
      <c r="B134" s="150"/>
      <c r="C134" s="12"/>
      <c r="D134" s="151" t="s">
        <v>78</v>
      </c>
      <c r="E134" s="152" t="s">
        <v>161</v>
      </c>
      <c r="F134" s="152" t="s">
        <v>162</v>
      </c>
      <c r="G134" s="12"/>
      <c r="H134" s="12"/>
      <c r="I134" s="153"/>
      <c r="J134" s="154">
        <f>BK134</f>
        <v>0</v>
      </c>
      <c r="K134" s="12"/>
      <c r="L134" s="150"/>
      <c r="M134" s="155"/>
      <c r="N134" s="156"/>
      <c r="O134" s="156"/>
      <c r="P134" s="157">
        <f>P135+P142+P149+P155+P160+P187+P213+P219</f>
        <v>0</v>
      </c>
      <c r="Q134" s="156"/>
      <c r="R134" s="157">
        <f>R135+R142+R149+R155+R160+R187+R213+R219</f>
        <v>133.09682051000002</v>
      </c>
      <c r="S134" s="156"/>
      <c r="T134" s="158">
        <f>T135+T142+T149+T155+T160+T187+T213+T219</f>
        <v>141.05154480000005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1" t="s">
        <v>84</v>
      </c>
      <c r="AT134" s="159" t="s">
        <v>78</v>
      </c>
      <c r="AU134" s="159" t="s">
        <v>79</v>
      </c>
      <c r="AY134" s="151" t="s">
        <v>163</v>
      </c>
      <c r="BK134" s="160">
        <f>BK135+BK142+BK149+BK155+BK160+BK187+BK213+BK219</f>
        <v>0</v>
      </c>
    </row>
    <row r="135" s="12" customFormat="1" ht="22.8" customHeight="1">
      <c r="A135" s="12"/>
      <c r="B135" s="150"/>
      <c r="C135" s="12"/>
      <c r="D135" s="151" t="s">
        <v>78</v>
      </c>
      <c r="E135" s="161" t="s">
        <v>84</v>
      </c>
      <c r="F135" s="161" t="s">
        <v>164</v>
      </c>
      <c r="G135" s="12"/>
      <c r="H135" s="12"/>
      <c r="I135" s="153"/>
      <c r="J135" s="162">
        <f>BK135</f>
        <v>0</v>
      </c>
      <c r="K135" s="12"/>
      <c r="L135" s="150"/>
      <c r="M135" s="155"/>
      <c r="N135" s="156"/>
      <c r="O135" s="156"/>
      <c r="P135" s="157">
        <f>SUM(P136:P141)</f>
        <v>0</v>
      </c>
      <c r="Q135" s="156"/>
      <c r="R135" s="157">
        <f>SUM(R136:R141)</f>
        <v>0</v>
      </c>
      <c r="S135" s="156"/>
      <c r="T135" s="158">
        <f>SUM(T136:T141)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1" t="s">
        <v>84</v>
      </c>
      <c r="AT135" s="159" t="s">
        <v>78</v>
      </c>
      <c r="AU135" s="159" t="s">
        <v>84</v>
      </c>
      <c r="AY135" s="151" t="s">
        <v>163</v>
      </c>
      <c r="BK135" s="160">
        <f>SUM(BK136:BK141)</f>
        <v>0</v>
      </c>
    </row>
    <row r="136" s="2" customFormat="1" ht="33" customHeight="1">
      <c r="A136" s="34"/>
      <c r="B136" s="163"/>
      <c r="C136" s="164" t="s">
        <v>84</v>
      </c>
      <c r="D136" s="164" t="s">
        <v>165</v>
      </c>
      <c r="E136" s="165" t="s">
        <v>166</v>
      </c>
      <c r="F136" s="166" t="s">
        <v>167</v>
      </c>
      <c r="G136" s="167" t="s">
        <v>168</v>
      </c>
      <c r="H136" s="168">
        <v>7.1399999999999997</v>
      </c>
      <c r="I136" s="169"/>
      <c r="J136" s="170">
        <f>ROUND(I136*H136,2)</f>
        <v>0</v>
      </c>
      <c r="K136" s="171"/>
      <c r="L136" s="35"/>
      <c r="M136" s="172" t="s">
        <v>1</v>
      </c>
      <c r="N136" s="173" t="s">
        <v>44</v>
      </c>
      <c r="O136" s="73"/>
      <c r="P136" s="174">
        <f>O136*H136</f>
        <v>0</v>
      </c>
      <c r="Q136" s="174">
        <v>0</v>
      </c>
      <c r="R136" s="174">
        <f>Q136*H136</f>
        <v>0</v>
      </c>
      <c r="S136" s="174">
        <v>0</v>
      </c>
      <c r="T136" s="17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6" t="s">
        <v>169</v>
      </c>
      <c r="AT136" s="176" t="s">
        <v>165</v>
      </c>
      <c r="AU136" s="176" t="s">
        <v>88</v>
      </c>
      <c r="AY136" s="15" t="s">
        <v>163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15" t="s">
        <v>84</v>
      </c>
      <c r="BK136" s="177">
        <f>ROUND(I136*H136,2)</f>
        <v>0</v>
      </c>
      <c r="BL136" s="15" t="s">
        <v>169</v>
      </c>
      <c r="BM136" s="176" t="s">
        <v>170</v>
      </c>
    </row>
    <row r="137" s="2" customFormat="1" ht="37.8" customHeight="1">
      <c r="A137" s="34"/>
      <c r="B137" s="163"/>
      <c r="C137" s="164" t="s">
        <v>88</v>
      </c>
      <c r="D137" s="164" t="s">
        <v>165</v>
      </c>
      <c r="E137" s="165" t="s">
        <v>171</v>
      </c>
      <c r="F137" s="166" t="s">
        <v>172</v>
      </c>
      <c r="G137" s="167" t="s">
        <v>168</v>
      </c>
      <c r="H137" s="168">
        <v>7.1399999999999997</v>
      </c>
      <c r="I137" s="169"/>
      <c r="J137" s="170">
        <f>ROUND(I137*H137,2)</f>
        <v>0</v>
      </c>
      <c r="K137" s="171"/>
      <c r="L137" s="35"/>
      <c r="M137" s="172" t="s">
        <v>1</v>
      </c>
      <c r="N137" s="173" t="s">
        <v>44</v>
      </c>
      <c r="O137" s="73"/>
      <c r="P137" s="174">
        <f>O137*H137</f>
        <v>0</v>
      </c>
      <c r="Q137" s="174">
        <v>0</v>
      </c>
      <c r="R137" s="174">
        <f>Q137*H137</f>
        <v>0</v>
      </c>
      <c r="S137" s="174">
        <v>0</v>
      </c>
      <c r="T137" s="17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6" t="s">
        <v>169</v>
      </c>
      <c r="AT137" s="176" t="s">
        <v>165</v>
      </c>
      <c r="AU137" s="176" t="s">
        <v>88</v>
      </c>
      <c r="AY137" s="15" t="s">
        <v>163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5" t="s">
        <v>84</v>
      </c>
      <c r="BK137" s="177">
        <f>ROUND(I137*H137,2)</f>
        <v>0</v>
      </c>
      <c r="BL137" s="15" t="s">
        <v>169</v>
      </c>
      <c r="BM137" s="176" t="s">
        <v>173</v>
      </c>
    </row>
    <row r="138" s="2" customFormat="1" ht="37.8" customHeight="1">
      <c r="A138" s="34"/>
      <c r="B138" s="163"/>
      <c r="C138" s="164" t="s">
        <v>174</v>
      </c>
      <c r="D138" s="164" t="s">
        <v>165</v>
      </c>
      <c r="E138" s="165" t="s">
        <v>175</v>
      </c>
      <c r="F138" s="166" t="s">
        <v>176</v>
      </c>
      <c r="G138" s="167" t="s">
        <v>168</v>
      </c>
      <c r="H138" s="168">
        <v>28.559999999999999</v>
      </c>
      <c r="I138" s="169"/>
      <c r="J138" s="170">
        <f>ROUND(I138*H138,2)</f>
        <v>0</v>
      </c>
      <c r="K138" s="171"/>
      <c r="L138" s="35"/>
      <c r="M138" s="172" t="s">
        <v>1</v>
      </c>
      <c r="N138" s="173" t="s">
        <v>44</v>
      </c>
      <c r="O138" s="73"/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6" t="s">
        <v>169</v>
      </c>
      <c r="AT138" s="176" t="s">
        <v>165</v>
      </c>
      <c r="AU138" s="176" t="s">
        <v>88</v>
      </c>
      <c r="AY138" s="15" t="s">
        <v>163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5" t="s">
        <v>84</v>
      </c>
      <c r="BK138" s="177">
        <f>ROUND(I138*H138,2)</f>
        <v>0</v>
      </c>
      <c r="BL138" s="15" t="s">
        <v>169</v>
      </c>
      <c r="BM138" s="176" t="s">
        <v>177</v>
      </c>
    </row>
    <row r="139" s="2" customFormat="1" ht="37.8" customHeight="1">
      <c r="A139" s="34"/>
      <c r="B139" s="163"/>
      <c r="C139" s="164" t="s">
        <v>169</v>
      </c>
      <c r="D139" s="164" t="s">
        <v>165</v>
      </c>
      <c r="E139" s="165" t="s">
        <v>178</v>
      </c>
      <c r="F139" s="166" t="s">
        <v>179</v>
      </c>
      <c r="G139" s="167" t="s">
        <v>168</v>
      </c>
      <c r="H139" s="168">
        <v>7.1399999999999997</v>
      </c>
      <c r="I139" s="169"/>
      <c r="J139" s="170">
        <f>ROUND(I139*H139,2)</f>
        <v>0</v>
      </c>
      <c r="K139" s="171"/>
      <c r="L139" s="35"/>
      <c r="M139" s="172" t="s">
        <v>1</v>
      </c>
      <c r="N139" s="173" t="s">
        <v>44</v>
      </c>
      <c r="O139" s="73"/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6" t="s">
        <v>169</v>
      </c>
      <c r="AT139" s="176" t="s">
        <v>165</v>
      </c>
      <c r="AU139" s="176" t="s">
        <v>88</v>
      </c>
      <c r="AY139" s="15" t="s">
        <v>163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5" t="s">
        <v>84</v>
      </c>
      <c r="BK139" s="177">
        <f>ROUND(I139*H139,2)</f>
        <v>0</v>
      </c>
      <c r="BL139" s="15" t="s">
        <v>169</v>
      </c>
      <c r="BM139" s="176" t="s">
        <v>180</v>
      </c>
    </row>
    <row r="140" s="2" customFormat="1" ht="24.15" customHeight="1">
      <c r="A140" s="34"/>
      <c r="B140" s="163"/>
      <c r="C140" s="164" t="s">
        <v>181</v>
      </c>
      <c r="D140" s="164" t="s">
        <v>165</v>
      </c>
      <c r="E140" s="165" t="s">
        <v>182</v>
      </c>
      <c r="F140" s="166" t="s">
        <v>183</v>
      </c>
      <c r="G140" s="167" t="s">
        <v>184</v>
      </c>
      <c r="H140" s="168">
        <v>13.923</v>
      </c>
      <c r="I140" s="169"/>
      <c r="J140" s="170">
        <f>ROUND(I140*H140,2)</f>
        <v>0</v>
      </c>
      <c r="K140" s="171"/>
      <c r="L140" s="35"/>
      <c r="M140" s="172" t="s">
        <v>1</v>
      </c>
      <c r="N140" s="173" t="s">
        <v>44</v>
      </c>
      <c r="O140" s="73"/>
      <c r="P140" s="174">
        <f>O140*H140</f>
        <v>0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6" t="s">
        <v>169</v>
      </c>
      <c r="AT140" s="176" t="s">
        <v>165</v>
      </c>
      <c r="AU140" s="176" t="s">
        <v>88</v>
      </c>
      <c r="AY140" s="15" t="s">
        <v>163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5" t="s">
        <v>84</v>
      </c>
      <c r="BK140" s="177">
        <f>ROUND(I140*H140,2)</f>
        <v>0</v>
      </c>
      <c r="BL140" s="15" t="s">
        <v>169</v>
      </c>
      <c r="BM140" s="176" t="s">
        <v>185</v>
      </c>
    </row>
    <row r="141" s="2" customFormat="1" ht="16.5" customHeight="1">
      <c r="A141" s="34"/>
      <c r="B141" s="163"/>
      <c r="C141" s="164" t="s">
        <v>186</v>
      </c>
      <c r="D141" s="164" t="s">
        <v>165</v>
      </c>
      <c r="E141" s="165" t="s">
        <v>187</v>
      </c>
      <c r="F141" s="166" t="s">
        <v>188</v>
      </c>
      <c r="G141" s="167" t="s">
        <v>168</v>
      </c>
      <c r="H141" s="168">
        <v>7.1399999999999997</v>
      </c>
      <c r="I141" s="169"/>
      <c r="J141" s="170">
        <f>ROUND(I141*H141,2)</f>
        <v>0</v>
      </c>
      <c r="K141" s="171"/>
      <c r="L141" s="35"/>
      <c r="M141" s="172" t="s">
        <v>1</v>
      </c>
      <c r="N141" s="173" t="s">
        <v>44</v>
      </c>
      <c r="O141" s="73"/>
      <c r="P141" s="174">
        <f>O141*H141</f>
        <v>0</v>
      </c>
      <c r="Q141" s="174">
        <v>0</v>
      </c>
      <c r="R141" s="174">
        <f>Q141*H141</f>
        <v>0</v>
      </c>
      <c r="S141" s="174">
        <v>0</v>
      </c>
      <c r="T141" s="17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6" t="s">
        <v>169</v>
      </c>
      <c r="AT141" s="176" t="s">
        <v>165</v>
      </c>
      <c r="AU141" s="176" t="s">
        <v>88</v>
      </c>
      <c r="AY141" s="15" t="s">
        <v>163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15" t="s">
        <v>84</v>
      </c>
      <c r="BK141" s="177">
        <f>ROUND(I141*H141,2)</f>
        <v>0</v>
      </c>
      <c r="BL141" s="15" t="s">
        <v>169</v>
      </c>
      <c r="BM141" s="176" t="s">
        <v>189</v>
      </c>
    </row>
    <row r="142" s="12" customFormat="1" ht="22.8" customHeight="1">
      <c r="A142" s="12"/>
      <c r="B142" s="150"/>
      <c r="C142" s="12"/>
      <c r="D142" s="151" t="s">
        <v>78</v>
      </c>
      <c r="E142" s="161" t="s">
        <v>88</v>
      </c>
      <c r="F142" s="161" t="s">
        <v>190</v>
      </c>
      <c r="G142" s="12"/>
      <c r="H142" s="12"/>
      <c r="I142" s="153"/>
      <c r="J142" s="162">
        <f>BK142</f>
        <v>0</v>
      </c>
      <c r="K142" s="12"/>
      <c r="L142" s="150"/>
      <c r="M142" s="155"/>
      <c r="N142" s="156"/>
      <c r="O142" s="156"/>
      <c r="P142" s="157">
        <f>SUM(P143:P148)</f>
        <v>0</v>
      </c>
      <c r="Q142" s="156"/>
      <c r="R142" s="157">
        <f>SUM(R143:R148)</f>
        <v>61.70811707</v>
      </c>
      <c r="S142" s="156"/>
      <c r="T142" s="158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1" t="s">
        <v>84</v>
      </c>
      <c r="AT142" s="159" t="s">
        <v>78</v>
      </c>
      <c r="AU142" s="159" t="s">
        <v>84</v>
      </c>
      <c r="AY142" s="151" t="s">
        <v>163</v>
      </c>
      <c r="BK142" s="160">
        <f>SUM(BK143:BK148)</f>
        <v>0</v>
      </c>
    </row>
    <row r="143" s="2" customFormat="1" ht="24.15" customHeight="1">
      <c r="A143" s="34"/>
      <c r="B143" s="163"/>
      <c r="C143" s="164" t="s">
        <v>191</v>
      </c>
      <c r="D143" s="164" t="s">
        <v>165</v>
      </c>
      <c r="E143" s="165" t="s">
        <v>192</v>
      </c>
      <c r="F143" s="166" t="s">
        <v>193</v>
      </c>
      <c r="G143" s="167" t="s">
        <v>168</v>
      </c>
      <c r="H143" s="168">
        <v>19.597999999999999</v>
      </c>
      <c r="I143" s="169"/>
      <c r="J143" s="170">
        <f>ROUND(I143*H143,2)</f>
        <v>0</v>
      </c>
      <c r="K143" s="171"/>
      <c r="L143" s="35"/>
      <c r="M143" s="172" t="s">
        <v>1</v>
      </c>
      <c r="N143" s="173" t="s">
        <v>44</v>
      </c>
      <c r="O143" s="73"/>
      <c r="P143" s="174">
        <f>O143*H143</f>
        <v>0</v>
      </c>
      <c r="Q143" s="174">
        <v>2.1600000000000001</v>
      </c>
      <c r="R143" s="174">
        <f>Q143*H143</f>
        <v>42.331679999999999</v>
      </c>
      <c r="S143" s="174">
        <v>0</v>
      </c>
      <c r="T143" s="17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6" t="s">
        <v>169</v>
      </c>
      <c r="AT143" s="176" t="s">
        <v>165</v>
      </c>
      <c r="AU143" s="176" t="s">
        <v>88</v>
      </c>
      <c r="AY143" s="15" t="s">
        <v>163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5" t="s">
        <v>84</v>
      </c>
      <c r="BK143" s="177">
        <f>ROUND(I143*H143,2)</f>
        <v>0</v>
      </c>
      <c r="BL143" s="15" t="s">
        <v>169</v>
      </c>
      <c r="BM143" s="176" t="s">
        <v>194</v>
      </c>
    </row>
    <row r="144" s="2" customFormat="1" ht="24.15" customHeight="1">
      <c r="A144" s="34"/>
      <c r="B144" s="163"/>
      <c r="C144" s="164" t="s">
        <v>195</v>
      </c>
      <c r="D144" s="164" t="s">
        <v>165</v>
      </c>
      <c r="E144" s="165" t="s">
        <v>196</v>
      </c>
      <c r="F144" s="166" t="s">
        <v>197</v>
      </c>
      <c r="G144" s="167" t="s">
        <v>168</v>
      </c>
      <c r="H144" s="168">
        <v>2.2610000000000001</v>
      </c>
      <c r="I144" s="169"/>
      <c r="J144" s="170">
        <f>ROUND(I144*H144,2)</f>
        <v>0</v>
      </c>
      <c r="K144" s="171"/>
      <c r="L144" s="35"/>
      <c r="M144" s="172" t="s">
        <v>1</v>
      </c>
      <c r="N144" s="173" t="s">
        <v>44</v>
      </c>
      <c r="O144" s="73"/>
      <c r="P144" s="174">
        <f>O144*H144</f>
        <v>0</v>
      </c>
      <c r="Q144" s="174">
        <v>2.5018699999999998</v>
      </c>
      <c r="R144" s="174">
        <f>Q144*H144</f>
        <v>5.6567280699999998</v>
      </c>
      <c r="S144" s="174">
        <v>0</v>
      </c>
      <c r="T144" s="17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6" t="s">
        <v>169</v>
      </c>
      <c r="AT144" s="176" t="s">
        <v>165</v>
      </c>
      <c r="AU144" s="176" t="s">
        <v>88</v>
      </c>
      <c r="AY144" s="15" t="s">
        <v>163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15" t="s">
        <v>84</v>
      </c>
      <c r="BK144" s="177">
        <f>ROUND(I144*H144,2)</f>
        <v>0</v>
      </c>
      <c r="BL144" s="15" t="s">
        <v>169</v>
      </c>
      <c r="BM144" s="176" t="s">
        <v>198</v>
      </c>
    </row>
    <row r="145" s="2" customFormat="1" ht="16.5" customHeight="1">
      <c r="A145" s="34"/>
      <c r="B145" s="163"/>
      <c r="C145" s="164" t="s">
        <v>199</v>
      </c>
      <c r="D145" s="164" t="s">
        <v>165</v>
      </c>
      <c r="E145" s="165" t="s">
        <v>200</v>
      </c>
      <c r="F145" s="166" t="s">
        <v>201</v>
      </c>
      <c r="G145" s="167" t="s">
        <v>184</v>
      </c>
      <c r="H145" s="168">
        <v>0.34399999999999997</v>
      </c>
      <c r="I145" s="169"/>
      <c r="J145" s="170">
        <f>ROUND(I145*H145,2)</f>
        <v>0</v>
      </c>
      <c r="K145" s="171"/>
      <c r="L145" s="35"/>
      <c r="M145" s="172" t="s">
        <v>1</v>
      </c>
      <c r="N145" s="173" t="s">
        <v>44</v>
      </c>
      <c r="O145" s="73"/>
      <c r="P145" s="174">
        <f>O145*H145</f>
        <v>0</v>
      </c>
      <c r="Q145" s="174">
        <v>1.06277</v>
      </c>
      <c r="R145" s="174">
        <f>Q145*H145</f>
        <v>0.36559287999999995</v>
      </c>
      <c r="S145" s="174">
        <v>0</v>
      </c>
      <c r="T145" s="17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6" t="s">
        <v>169</v>
      </c>
      <c r="AT145" s="176" t="s">
        <v>165</v>
      </c>
      <c r="AU145" s="176" t="s">
        <v>88</v>
      </c>
      <c r="AY145" s="15" t="s">
        <v>163</v>
      </c>
      <c r="BE145" s="177">
        <f>IF(N145="základní",J145,0)</f>
        <v>0</v>
      </c>
      <c r="BF145" s="177">
        <f>IF(N145="snížená",J145,0)</f>
        <v>0</v>
      </c>
      <c r="BG145" s="177">
        <f>IF(N145="zákl. přenesená",J145,0)</f>
        <v>0</v>
      </c>
      <c r="BH145" s="177">
        <f>IF(N145="sníž. přenesená",J145,0)</f>
        <v>0</v>
      </c>
      <c r="BI145" s="177">
        <f>IF(N145="nulová",J145,0)</f>
        <v>0</v>
      </c>
      <c r="BJ145" s="15" t="s">
        <v>84</v>
      </c>
      <c r="BK145" s="177">
        <f>ROUND(I145*H145,2)</f>
        <v>0</v>
      </c>
      <c r="BL145" s="15" t="s">
        <v>169</v>
      </c>
      <c r="BM145" s="176" t="s">
        <v>202</v>
      </c>
    </row>
    <row r="146" s="2" customFormat="1" ht="24.15" customHeight="1">
      <c r="A146" s="34"/>
      <c r="B146" s="163"/>
      <c r="C146" s="164" t="s">
        <v>203</v>
      </c>
      <c r="D146" s="164" t="s">
        <v>165</v>
      </c>
      <c r="E146" s="165" t="s">
        <v>204</v>
      </c>
      <c r="F146" s="166" t="s">
        <v>205</v>
      </c>
      <c r="G146" s="167" t="s">
        <v>168</v>
      </c>
      <c r="H146" s="168">
        <v>3.5699999999999998</v>
      </c>
      <c r="I146" s="169"/>
      <c r="J146" s="170">
        <f>ROUND(I146*H146,2)</f>
        <v>0</v>
      </c>
      <c r="K146" s="171"/>
      <c r="L146" s="35"/>
      <c r="M146" s="172" t="s">
        <v>1</v>
      </c>
      <c r="N146" s="173" t="s">
        <v>44</v>
      </c>
      <c r="O146" s="73"/>
      <c r="P146" s="174">
        <f>O146*H146</f>
        <v>0</v>
      </c>
      <c r="Q146" s="174">
        <v>2.5018699999999998</v>
      </c>
      <c r="R146" s="174">
        <f>Q146*H146</f>
        <v>8.9316758999999983</v>
      </c>
      <c r="S146" s="174">
        <v>0</v>
      </c>
      <c r="T146" s="17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6" t="s">
        <v>169</v>
      </c>
      <c r="AT146" s="176" t="s">
        <v>165</v>
      </c>
      <c r="AU146" s="176" t="s">
        <v>88</v>
      </c>
      <c r="AY146" s="15" t="s">
        <v>163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5" t="s">
        <v>84</v>
      </c>
      <c r="BK146" s="177">
        <f>ROUND(I146*H146,2)</f>
        <v>0</v>
      </c>
      <c r="BL146" s="15" t="s">
        <v>169</v>
      </c>
      <c r="BM146" s="176" t="s">
        <v>206</v>
      </c>
    </row>
    <row r="147" s="2" customFormat="1" ht="33" customHeight="1">
      <c r="A147" s="34"/>
      <c r="B147" s="163"/>
      <c r="C147" s="164" t="s">
        <v>207</v>
      </c>
      <c r="D147" s="164" t="s">
        <v>165</v>
      </c>
      <c r="E147" s="165" t="s">
        <v>208</v>
      </c>
      <c r="F147" s="166" t="s">
        <v>209</v>
      </c>
      <c r="G147" s="167" t="s">
        <v>121</v>
      </c>
      <c r="H147" s="168">
        <v>4.25</v>
      </c>
      <c r="I147" s="169"/>
      <c r="J147" s="170">
        <f>ROUND(I147*H147,2)</f>
        <v>0</v>
      </c>
      <c r="K147" s="171"/>
      <c r="L147" s="35"/>
      <c r="M147" s="172" t="s">
        <v>1</v>
      </c>
      <c r="N147" s="173" t="s">
        <v>44</v>
      </c>
      <c r="O147" s="73"/>
      <c r="P147" s="174">
        <f>O147*H147</f>
        <v>0</v>
      </c>
      <c r="Q147" s="174">
        <v>1.0203599999999999</v>
      </c>
      <c r="R147" s="174">
        <f>Q147*H147</f>
        <v>4.3365299999999998</v>
      </c>
      <c r="S147" s="174">
        <v>0</v>
      </c>
      <c r="T147" s="17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6" t="s">
        <v>169</v>
      </c>
      <c r="AT147" s="176" t="s">
        <v>165</v>
      </c>
      <c r="AU147" s="176" t="s">
        <v>88</v>
      </c>
      <c r="AY147" s="15" t="s">
        <v>163</v>
      </c>
      <c r="BE147" s="177">
        <f>IF(N147="základní",J147,0)</f>
        <v>0</v>
      </c>
      <c r="BF147" s="177">
        <f>IF(N147="snížená",J147,0)</f>
        <v>0</v>
      </c>
      <c r="BG147" s="177">
        <f>IF(N147="zákl. přenesená",J147,0)</f>
        <v>0</v>
      </c>
      <c r="BH147" s="177">
        <f>IF(N147="sníž. přenesená",J147,0)</f>
        <v>0</v>
      </c>
      <c r="BI147" s="177">
        <f>IF(N147="nulová",J147,0)</f>
        <v>0</v>
      </c>
      <c r="BJ147" s="15" t="s">
        <v>84</v>
      </c>
      <c r="BK147" s="177">
        <f>ROUND(I147*H147,2)</f>
        <v>0</v>
      </c>
      <c r="BL147" s="15" t="s">
        <v>169</v>
      </c>
      <c r="BM147" s="176" t="s">
        <v>210</v>
      </c>
    </row>
    <row r="148" s="2" customFormat="1" ht="24.15" customHeight="1">
      <c r="A148" s="34"/>
      <c r="B148" s="163"/>
      <c r="C148" s="164" t="s">
        <v>8</v>
      </c>
      <c r="D148" s="164" t="s">
        <v>165</v>
      </c>
      <c r="E148" s="165" t="s">
        <v>211</v>
      </c>
      <c r="F148" s="166" t="s">
        <v>212</v>
      </c>
      <c r="G148" s="167" t="s">
        <v>184</v>
      </c>
      <c r="H148" s="168">
        <v>0.081000000000000003</v>
      </c>
      <c r="I148" s="169"/>
      <c r="J148" s="170">
        <f>ROUND(I148*H148,2)</f>
        <v>0</v>
      </c>
      <c r="K148" s="171"/>
      <c r="L148" s="35"/>
      <c r="M148" s="172" t="s">
        <v>1</v>
      </c>
      <c r="N148" s="173" t="s">
        <v>44</v>
      </c>
      <c r="O148" s="73"/>
      <c r="P148" s="174">
        <f>O148*H148</f>
        <v>0</v>
      </c>
      <c r="Q148" s="174">
        <v>1.0606199999999999</v>
      </c>
      <c r="R148" s="174">
        <f>Q148*H148</f>
        <v>0.085910219999999995</v>
      </c>
      <c r="S148" s="174">
        <v>0</v>
      </c>
      <c r="T148" s="17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6" t="s">
        <v>169</v>
      </c>
      <c r="AT148" s="176" t="s">
        <v>165</v>
      </c>
      <c r="AU148" s="176" t="s">
        <v>88</v>
      </c>
      <c r="AY148" s="15" t="s">
        <v>163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5" t="s">
        <v>84</v>
      </c>
      <c r="BK148" s="177">
        <f>ROUND(I148*H148,2)</f>
        <v>0</v>
      </c>
      <c r="BL148" s="15" t="s">
        <v>169</v>
      </c>
      <c r="BM148" s="176" t="s">
        <v>213</v>
      </c>
    </row>
    <row r="149" s="12" customFormat="1" ht="22.8" customHeight="1">
      <c r="A149" s="12"/>
      <c r="B149" s="150"/>
      <c r="C149" s="12"/>
      <c r="D149" s="151" t="s">
        <v>78</v>
      </c>
      <c r="E149" s="161" t="s">
        <v>174</v>
      </c>
      <c r="F149" s="161" t="s">
        <v>214</v>
      </c>
      <c r="G149" s="12"/>
      <c r="H149" s="12"/>
      <c r="I149" s="153"/>
      <c r="J149" s="162">
        <f>BK149</f>
        <v>0</v>
      </c>
      <c r="K149" s="12"/>
      <c r="L149" s="150"/>
      <c r="M149" s="155"/>
      <c r="N149" s="156"/>
      <c r="O149" s="156"/>
      <c r="P149" s="157">
        <f>SUM(P150:P154)</f>
        <v>0</v>
      </c>
      <c r="Q149" s="156"/>
      <c r="R149" s="157">
        <f>SUM(R150:R154)</f>
        <v>13.714933019999998</v>
      </c>
      <c r="S149" s="156"/>
      <c r="T149" s="158">
        <f>SUM(T150:T154)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1" t="s">
        <v>84</v>
      </c>
      <c r="AT149" s="159" t="s">
        <v>78</v>
      </c>
      <c r="AU149" s="159" t="s">
        <v>84</v>
      </c>
      <c r="AY149" s="151" t="s">
        <v>163</v>
      </c>
      <c r="BK149" s="160">
        <f>SUM(BK150:BK154)</f>
        <v>0</v>
      </c>
    </row>
    <row r="150" s="2" customFormat="1" ht="37.8" customHeight="1">
      <c r="A150" s="34"/>
      <c r="B150" s="163"/>
      <c r="C150" s="164" t="s">
        <v>215</v>
      </c>
      <c r="D150" s="164" t="s">
        <v>165</v>
      </c>
      <c r="E150" s="165" t="s">
        <v>216</v>
      </c>
      <c r="F150" s="166" t="s">
        <v>217</v>
      </c>
      <c r="G150" s="167" t="s">
        <v>121</v>
      </c>
      <c r="H150" s="168">
        <v>4.0220000000000002</v>
      </c>
      <c r="I150" s="169"/>
      <c r="J150" s="170">
        <f>ROUND(I150*H150,2)</f>
        <v>0</v>
      </c>
      <c r="K150" s="171"/>
      <c r="L150" s="35"/>
      <c r="M150" s="172" t="s">
        <v>1</v>
      </c>
      <c r="N150" s="173" t="s">
        <v>44</v>
      </c>
      <c r="O150" s="73"/>
      <c r="P150" s="174">
        <f>O150*H150</f>
        <v>0</v>
      </c>
      <c r="Q150" s="174">
        <v>0.27379999999999999</v>
      </c>
      <c r="R150" s="174">
        <f>Q150*H150</f>
        <v>1.1012236</v>
      </c>
      <c r="S150" s="174">
        <v>0</v>
      </c>
      <c r="T150" s="17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6" t="s">
        <v>169</v>
      </c>
      <c r="AT150" s="176" t="s">
        <v>165</v>
      </c>
      <c r="AU150" s="176" t="s">
        <v>88</v>
      </c>
      <c r="AY150" s="15" t="s">
        <v>163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5" t="s">
        <v>84</v>
      </c>
      <c r="BK150" s="177">
        <f>ROUND(I150*H150,2)</f>
        <v>0</v>
      </c>
      <c r="BL150" s="15" t="s">
        <v>169</v>
      </c>
      <c r="BM150" s="176" t="s">
        <v>218</v>
      </c>
    </row>
    <row r="151" s="2" customFormat="1" ht="37.8" customHeight="1">
      <c r="A151" s="34"/>
      <c r="B151" s="163"/>
      <c r="C151" s="164" t="s">
        <v>219</v>
      </c>
      <c r="D151" s="164" t="s">
        <v>165</v>
      </c>
      <c r="E151" s="165" t="s">
        <v>220</v>
      </c>
      <c r="F151" s="166" t="s">
        <v>221</v>
      </c>
      <c r="G151" s="167" t="s">
        <v>121</v>
      </c>
      <c r="H151" s="168">
        <v>36.313000000000002</v>
      </c>
      <c r="I151" s="169"/>
      <c r="J151" s="170">
        <f>ROUND(I151*H151,2)</f>
        <v>0</v>
      </c>
      <c r="K151" s="171"/>
      <c r="L151" s="35"/>
      <c r="M151" s="172" t="s">
        <v>1</v>
      </c>
      <c r="N151" s="173" t="s">
        <v>44</v>
      </c>
      <c r="O151" s="73"/>
      <c r="P151" s="174">
        <f>O151*H151</f>
        <v>0</v>
      </c>
      <c r="Q151" s="174">
        <v>0.24134</v>
      </c>
      <c r="R151" s="174">
        <f>Q151*H151</f>
        <v>8.7637794200000005</v>
      </c>
      <c r="S151" s="174">
        <v>0</v>
      </c>
      <c r="T151" s="17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6" t="s">
        <v>169</v>
      </c>
      <c r="AT151" s="176" t="s">
        <v>165</v>
      </c>
      <c r="AU151" s="176" t="s">
        <v>88</v>
      </c>
      <c r="AY151" s="15" t="s">
        <v>163</v>
      </c>
      <c r="BE151" s="177">
        <f>IF(N151="základní",J151,0)</f>
        <v>0</v>
      </c>
      <c r="BF151" s="177">
        <f>IF(N151="snížená",J151,0)</f>
        <v>0</v>
      </c>
      <c r="BG151" s="177">
        <f>IF(N151="zákl. přenesená",J151,0)</f>
        <v>0</v>
      </c>
      <c r="BH151" s="177">
        <f>IF(N151="sníž. přenesená",J151,0)</f>
        <v>0</v>
      </c>
      <c r="BI151" s="177">
        <f>IF(N151="nulová",J151,0)</f>
        <v>0</v>
      </c>
      <c r="BJ151" s="15" t="s">
        <v>84</v>
      </c>
      <c r="BK151" s="177">
        <f>ROUND(I151*H151,2)</f>
        <v>0</v>
      </c>
      <c r="BL151" s="15" t="s">
        <v>169</v>
      </c>
      <c r="BM151" s="176" t="s">
        <v>222</v>
      </c>
    </row>
    <row r="152" s="2" customFormat="1" ht="24.15" customHeight="1">
      <c r="A152" s="34"/>
      <c r="B152" s="163"/>
      <c r="C152" s="164" t="s">
        <v>223</v>
      </c>
      <c r="D152" s="164" t="s">
        <v>165</v>
      </c>
      <c r="E152" s="165" t="s">
        <v>224</v>
      </c>
      <c r="F152" s="166" t="s">
        <v>225</v>
      </c>
      <c r="G152" s="167" t="s">
        <v>226</v>
      </c>
      <c r="H152" s="168">
        <v>35</v>
      </c>
      <c r="I152" s="169"/>
      <c r="J152" s="170">
        <f>ROUND(I152*H152,2)</f>
        <v>0</v>
      </c>
      <c r="K152" s="171"/>
      <c r="L152" s="35"/>
      <c r="M152" s="172" t="s">
        <v>1</v>
      </c>
      <c r="N152" s="173" t="s">
        <v>44</v>
      </c>
      <c r="O152" s="73"/>
      <c r="P152" s="174">
        <f>O152*H152</f>
        <v>0</v>
      </c>
      <c r="Q152" s="174">
        <v>0.02588</v>
      </c>
      <c r="R152" s="174">
        <f>Q152*H152</f>
        <v>0.90580000000000005</v>
      </c>
      <c r="S152" s="174">
        <v>0</v>
      </c>
      <c r="T152" s="17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6" t="s">
        <v>169</v>
      </c>
      <c r="AT152" s="176" t="s">
        <v>165</v>
      </c>
      <c r="AU152" s="176" t="s">
        <v>88</v>
      </c>
      <c r="AY152" s="15" t="s">
        <v>163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5" t="s">
        <v>84</v>
      </c>
      <c r="BK152" s="177">
        <f>ROUND(I152*H152,2)</f>
        <v>0</v>
      </c>
      <c r="BL152" s="15" t="s">
        <v>169</v>
      </c>
      <c r="BM152" s="176" t="s">
        <v>227</v>
      </c>
    </row>
    <row r="153" s="2" customFormat="1" ht="24.15" customHeight="1">
      <c r="A153" s="34"/>
      <c r="B153" s="163"/>
      <c r="C153" s="178" t="s">
        <v>228</v>
      </c>
      <c r="D153" s="178" t="s">
        <v>229</v>
      </c>
      <c r="E153" s="179" t="s">
        <v>230</v>
      </c>
      <c r="F153" s="180" t="s">
        <v>231</v>
      </c>
      <c r="G153" s="181" t="s">
        <v>226</v>
      </c>
      <c r="H153" s="182">
        <v>35</v>
      </c>
      <c r="I153" s="183"/>
      <c r="J153" s="184">
        <f>ROUND(I153*H153,2)</f>
        <v>0</v>
      </c>
      <c r="K153" s="185"/>
      <c r="L153" s="186"/>
      <c r="M153" s="187" t="s">
        <v>1</v>
      </c>
      <c r="N153" s="188" t="s">
        <v>44</v>
      </c>
      <c r="O153" s="73"/>
      <c r="P153" s="174">
        <f>O153*H153</f>
        <v>0</v>
      </c>
      <c r="Q153" s="174">
        <v>0.072999999999999995</v>
      </c>
      <c r="R153" s="174">
        <f>Q153*H153</f>
        <v>2.5549999999999997</v>
      </c>
      <c r="S153" s="174">
        <v>0</v>
      </c>
      <c r="T153" s="17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6" t="s">
        <v>195</v>
      </c>
      <c r="AT153" s="176" t="s">
        <v>229</v>
      </c>
      <c r="AU153" s="176" t="s">
        <v>88</v>
      </c>
      <c r="AY153" s="15" t="s">
        <v>163</v>
      </c>
      <c r="BE153" s="177">
        <f>IF(N153="základní",J153,0)</f>
        <v>0</v>
      </c>
      <c r="BF153" s="177">
        <f>IF(N153="snížená",J153,0)</f>
        <v>0</v>
      </c>
      <c r="BG153" s="177">
        <f>IF(N153="zákl. přenesená",J153,0)</f>
        <v>0</v>
      </c>
      <c r="BH153" s="177">
        <f>IF(N153="sníž. přenesená",J153,0)</f>
        <v>0</v>
      </c>
      <c r="BI153" s="177">
        <f>IF(N153="nulová",J153,0)</f>
        <v>0</v>
      </c>
      <c r="BJ153" s="15" t="s">
        <v>84</v>
      </c>
      <c r="BK153" s="177">
        <f>ROUND(I153*H153,2)</f>
        <v>0</v>
      </c>
      <c r="BL153" s="15" t="s">
        <v>169</v>
      </c>
      <c r="BM153" s="176" t="s">
        <v>232</v>
      </c>
    </row>
    <row r="154" s="2" customFormat="1" ht="24.15" customHeight="1">
      <c r="A154" s="34"/>
      <c r="B154" s="163"/>
      <c r="C154" s="164" t="s">
        <v>233</v>
      </c>
      <c r="D154" s="164" t="s">
        <v>165</v>
      </c>
      <c r="E154" s="165" t="s">
        <v>234</v>
      </c>
      <c r="F154" s="166" t="s">
        <v>235</v>
      </c>
      <c r="G154" s="167" t="s">
        <v>184</v>
      </c>
      <c r="H154" s="168">
        <v>0.35699999999999998</v>
      </c>
      <c r="I154" s="169"/>
      <c r="J154" s="170">
        <f>ROUND(I154*H154,2)</f>
        <v>0</v>
      </c>
      <c r="K154" s="171"/>
      <c r="L154" s="35"/>
      <c r="M154" s="172" t="s">
        <v>1</v>
      </c>
      <c r="N154" s="173" t="s">
        <v>44</v>
      </c>
      <c r="O154" s="73"/>
      <c r="P154" s="174">
        <f>O154*H154</f>
        <v>0</v>
      </c>
      <c r="Q154" s="174">
        <v>1.0900000000000001</v>
      </c>
      <c r="R154" s="174">
        <f>Q154*H154</f>
        <v>0.38913000000000003</v>
      </c>
      <c r="S154" s="174">
        <v>0</v>
      </c>
      <c r="T154" s="17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6" t="s">
        <v>169</v>
      </c>
      <c r="AT154" s="176" t="s">
        <v>165</v>
      </c>
      <c r="AU154" s="176" t="s">
        <v>88</v>
      </c>
      <c r="AY154" s="15" t="s">
        <v>163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5" t="s">
        <v>84</v>
      </c>
      <c r="BK154" s="177">
        <f>ROUND(I154*H154,2)</f>
        <v>0</v>
      </c>
      <c r="BL154" s="15" t="s">
        <v>169</v>
      </c>
      <c r="BM154" s="176" t="s">
        <v>236</v>
      </c>
    </row>
    <row r="155" s="12" customFormat="1" ht="22.8" customHeight="1">
      <c r="A155" s="12"/>
      <c r="B155" s="150"/>
      <c r="C155" s="12"/>
      <c r="D155" s="151" t="s">
        <v>78</v>
      </c>
      <c r="E155" s="161" t="s">
        <v>169</v>
      </c>
      <c r="F155" s="161" t="s">
        <v>237</v>
      </c>
      <c r="G155" s="12"/>
      <c r="H155" s="12"/>
      <c r="I155" s="153"/>
      <c r="J155" s="162">
        <f>BK155</f>
        <v>0</v>
      </c>
      <c r="K155" s="12"/>
      <c r="L155" s="150"/>
      <c r="M155" s="155"/>
      <c r="N155" s="156"/>
      <c r="O155" s="156"/>
      <c r="P155" s="157">
        <f>SUM(P156:P159)</f>
        <v>0</v>
      </c>
      <c r="Q155" s="156"/>
      <c r="R155" s="157">
        <f>SUM(R156:R159)</f>
        <v>1.4896448100000002</v>
      </c>
      <c r="S155" s="156"/>
      <c r="T155" s="158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1" t="s">
        <v>84</v>
      </c>
      <c r="AT155" s="159" t="s">
        <v>78</v>
      </c>
      <c r="AU155" s="159" t="s">
        <v>84</v>
      </c>
      <c r="AY155" s="151" t="s">
        <v>163</v>
      </c>
      <c r="BK155" s="160">
        <f>SUM(BK156:BK159)</f>
        <v>0</v>
      </c>
    </row>
    <row r="156" s="2" customFormat="1" ht="16.5" customHeight="1">
      <c r="A156" s="34"/>
      <c r="B156" s="163"/>
      <c r="C156" s="164" t="s">
        <v>238</v>
      </c>
      <c r="D156" s="164" t="s">
        <v>165</v>
      </c>
      <c r="E156" s="165" t="s">
        <v>239</v>
      </c>
      <c r="F156" s="166" t="s">
        <v>240</v>
      </c>
      <c r="G156" s="167" t="s">
        <v>168</v>
      </c>
      <c r="H156" s="168">
        <v>0.54700000000000004</v>
      </c>
      <c r="I156" s="169"/>
      <c r="J156" s="170">
        <f>ROUND(I156*H156,2)</f>
        <v>0</v>
      </c>
      <c r="K156" s="171"/>
      <c r="L156" s="35"/>
      <c r="M156" s="172" t="s">
        <v>1</v>
      </c>
      <c r="N156" s="173" t="s">
        <v>44</v>
      </c>
      <c r="O156" s="73"/>
      <c r="P156" s="174">
        <f>O156*H156</f>
        <v>0</v>
      </c>
      <c r="Q156" s="174">
        <v>2.5019800000000001</v>
      </c>
      <c r="R156" s="174">
        <f>Q156*H156</f>
        <v>1.3685830600000002</v>
      </c>
      <c r="S156" s="174">
        <v>0</v>
      </c>
      <c r="T156" s="17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6" t="s">
        <v>169</v>
      </c>
      <c r="AT156" s="176" t="s">
        <v>165</v>
      </c>
      <c r="AU156" s="176" t="s">
        <v>88</v>
      </c>
      <c r="AY156" s="15" t="s">
        <v>163</v>
      </c>
      <c r="BE156" s="177">
        <f>IF(N156="základní",J156,0)</f>
        <v>0</v>
      </c>
      <c r="BF156" s="177">
        <f>IF(N156="snížená",J156,0)</f>
        <v>0</v>
      </c>
      <c r="BG156" s="177">
        <f>IF(N156="zákl. přenesená",J156,0)</f>
        <v>0</v>
      </c>
      <c r="BH156" s="177">
        <f>IF(N156="sníž. přenesená",J156,0)</f>
        <v>0</v>
      </c>
      <c r="BI156" s="177">
        <f>IF(N156="nulová",J156,0)</f>
        <v>0</v>
      </c>
      <c r="BJ156" s="15" t="s">
        <v>84</v>
      </c>
      <c r="BK156" s="177">
        <f>ROUND(I156*H156,2)</f>
        <v>0</v>
      </c>
      <c r="BL156" s="15" t="s">
        <v>169</v>
      </c>
      <c r="BM156" s="176" t="s">
        <v>241</v>
      </c>
    </row>
    <row r="157" s="2" customFormat="1" ht="16.5" customHeight="1">
      <c r="A157" s="34"/>
      <c r="B157" s="163"/>
      <c r="C157" s="164" t="s">
        <v>242</v>
      </c>
      <c r="D157" s="164" t="s">
        <v>165</v>
      </c>
      <c r="E157" s="165" t="s">
        <v>243</v>
      </c>
      <c r="F157" s="166" t="s">
        <v>244</v>
      </c>
      <c r="G157" s="167" t="s">
        <v>121</v>
      </c>
      <c r="H157" s="168">
        <v>6.125</v>
      </c>
      <c r="I157" s="169"/>
      <c r="J157" s="170">
        <f>ROUND(I157*H157,2)</f>
        <v>0</v>
      </c>
      <c r="K157" s="171"/>
      <c r="L157" s="35"/>
      <c r="M157" s="172" t="s">
        <v>1</v>
      </c>
      <c r="N157" s="173" t="s">
        <v>44</v>
      </c>
      <c r="O157" s="73"/>
      <c r="P157" s="174">
        <f>O157*H157</f>
        <v>0</v>
      </c>
      <c r="Q157" s="174">
        <v>0.011169999999999999</v>
      </c>
      <c r="R157" s="174">
        <f>Q157*H157</f>
        <v>0.068416249999999998</v>
      </c>
      <c r="S157" s="174">
        <v>0</v>
      </c>
      <c r="T157" s="17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6" t="s">
        <v>169</v>
      </c>
      <c r="AT157" s="176" t="s">
        <v>165</v>
      </c>
      <c r="AU157" s="176" t="s">
        <v>88</v>
      </c>
      <c r="AY157" s="15" t="s">
        <v>163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5" t="s">
        <v>84</v>
      </c>
      <c r="BK157" s="177">
        <f>ROUND(I157*H157,2)</f>
        <v>0</v>
      </c>
      <c r="BL157" s="15" t="s">
        <v>169</v>
      </c>
      <c r="BM157" s="176" t="s">
        <v>245</v>
      </c>
    </row>
    <row r="158" s="2" customFormat="1" ht="16.5" customHeight="1">
      <c r="A158" s="34"/>
      <c r="B158" s="163"/>
      <c r="C158" s="164" t="s">
        <v>246</v>
      </c>
      <c r="D158" s="164" t="s">
        <v>165</v>
      </c>
      <c r="E158" s="165" t="s">
        <v>247</v>
      </c>
      <c r="F158" s="166" t="s">
        <v>248</v>
      </c>
      <c r="G158" s="167" t="s">
        <v>121</v>
      </c>
      <c r="H158" s="168">
        <v>6.125</v>
      </c>
      <c r="I158" s="169"/>
      <c r="J158" s="170">
        <f>ROUND(I158*H158,2)</f>
        <v>0</v>
      </c>
      <c r="K158" s="171"/>
      <c r="L158" s="35"/>
      <c r="M158" s="172" t="s">
        <v>1</v>
      </c>
      <c r="N158" s="173" t="s">
        <v>44</v>
      </c>
      <c r="O158" s="73"/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6" t="s">
        <v>169</v>
      </c>
      <c r="AT158" s="176" t="s">
        <v>165</v>
      </c>
      <c r="AU158" s="176" t="s">
        <v>88</v>
      </c>
      <c r="AY158" s="15" t="s">
        <v>163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15" t="s">
        <v>84</v>
      </c>
      <c r="BK158" s="177">
        <f>ROUND(I158*H158,2)</f>
        <v>0</v>
      </c>
      <c r="BL158" s="15" t="s">
        <v>169</v>
      </c>
      <c r="BM158" s="176" t="s">
        <v>249</v>
      </c>
    </row>
    <row r="159" s="2" customFormat="1" ht="24.15" customHeight="1">
      <c r="A159" s="34"/>
      <c r="B159" s="163"/>
      <c r="C159" s="164" t="s">
        <v>7</v>
      </c>
      <c r="D159" s="164" t="s">
        <v>165</v>
      </c>
      <c r="E159" s="165" t="s">
        <v>250</v>
      </c>
      <c r="F159" s="166" t="s">
        <v>251</v>
      </c>
      <c r="G159" s="167" t="s">
        <v>184</v>
      </c>
      <c r="H159" s="168">
        <v>0.050000000000000003</v>
      </c>
      <c r="I159" s="169"/>
      <c r="J159" s="170">
        <f>ROUND(I159*H159,2)</f>
        <v>0</v>
      </c>
      <c r="K159" s="171"/>
      <c r="L159" s="35"/>
      <c r="M159" s="172" t="s">
        <v>1</v>
      </c>
      <c r="N159" s="173" t="s">
        <v>44</v>
      </c>
      <c r="O159" s="73"/>
      <c r="P159" s="174">
        <f>O159*H159</f>
        <v>0</v>
      </c>
      <c r="Q159" s="174">
        <v>1.05291</v>
      </c>
      <c r="R159" s="174">
        <f>Q159*H159</f>
        <v>0.052645500000000005</v>
      </c>
      <c r="S159" s="174">
        <v>0</v>
      </c>
      <c r="T159" s="17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6" t="s">
        <v>169</v>
      </c>
      <c r="AT159" s="176" t="s">
        <v>165</v>
      </c>
      <c r="AU159" s="176" t="s">
        <v>88</v>
      </c>
      <c r="AY159" s="15" t="s">
        <v>163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5" t="s">
        <v>84</v>
      </c>
      <c r="BK159" s="177">
        <f>ROUND(I159*H159,2)</f>
        <v>0</v>
      </c>
      <c r="BL159" s="15" t="s">
        <v>169</v>
      </c>
      <c r="BM159" s="176" t="s">
        <v>252</v>
      </c>
    </row>
    <row r="160" s="12" customFormat="1" ht="22.8" customHeight="1">
      <c r="A160" s="12"/>
      <c r="B160" s="150"/>
      <c r="C160" s="12"/>
      <c r="D160" s="151" t="s">
        <v>78</v>
      </c>
      <c r="E160" s="161" t="s">
        <v>186</v>
      </c>
      <c r="F160" s="161" t="s">
        <v>253</v>
      </c>
      <c r="G160" s="12"/>
      <c r="H160" s="12"/>
      <c r="I160" s="153"/>
      <c r="J160" s="162">
        <f>BK160</f>
        <v>0</v>
      </c>
      <c r="K160" s="12"/>
      <c r="L160" s="150"/>
      <c r="M160" s="155"/>
      <c r="N160" s="156"/>
      <c r="O160" s="156"/>
      <c r="P160" s="157">
        <f>SUM(P161:P186)</f>
        <v>0</v>
      </c>
      <c r="Q160" s="156"/>
      <c r="R160" s="157">
        <f>SUM(R161:R186)</f>
        <v>56.113573610000003</v>
      </c>
      <c r="S160" s="156"/>
      <c r="T160" s="158">
        <f>SUM(T161:T186)</f>
        <v>0.00038280000000000003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1" t="s">
        <v>84</v>
      </c>
      <c r="AT160" s="159" t="s">
        <v>78</v>
      </c>
      <c r="AU160" s="159" t="s">
        <v>84</v>
      </c>
      <c r="AY160" s="151" t="s">
        <v>163</v>
      </c>
      <c r="BK160" s="160">
        <f>SUM(BK161:BK186)</f>
        <v>0</v>
      </c>
    </row>
    <row r="161" s="2" customFormat="1" ht="24.15" customHeight="1">
      <c r="A161" s="34"/>
      <c r="B161" s="163"/>
      <c r="C161" s="164" t="s">
        <v>254</v>
      </c>
      <c r="D161" s="164" t="s">
        <v>165</v>
      </c>
      <c r="E161" s="165" t="s">
        <v>255</v>
      </c>
      <c r="F161" s="166" t="s">
        <v>256</v>
      </c>
      <c r="G161" s="167" t="s">
        <v>121</v>
      </c>
      <c r="H161" s="168">
        <v>72.625</v>
      </c>
      <c r="I161" s="169"/>
      <c r="J161" s="170">
        <f>ROUND(I161*H161,2)</f>
        <v>0</v>
      </c>
      <c r="K161" s="171"/>
      <c r="L161" s="35"/>
      <c r="M161" s="172" t="s">
        <v>1</v>
      </c>
      <c r="N161" s="173" t="s">
        <v>44</v>
      </c>
      <c r="O161" s="73"/>
      <c r="P161" s="174">
        <f>O161*H161</f>
        <v>0</v>
      </c>
      <c r="Q161" s="174">
        <v>0.0043800000000000002</v>
      </c>
      <c r="R161" s="174">
        <f>Q161*H161</f>
        <v>0.31809750000000003</v>
      </c>
      <c r="S161" s="174">
        <v>0</v>
      </c>
      <c r="T161" s="17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6" t="s">
        <v>169</v>
      </c>
      <c r="AT161" s="176" t="s">
        <v>165</v>
      </c>
      <c r="AU161" s="176" t="s">
        <v>88</v>
      </c>
      <c r="AY161" s="15" t="s">
        <v>163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5" t="s">
        <v>84</v>
      </c>
      <c r="BK161" s="177">
        <f>ROUND(I161*H161,2)</f>
        <v>0</v>
      </c>
      <c r="BL161" s="15" t="s">
        <v>169</v>
      </c>
      <c r="BM161" s="176" t="s">
        <v>257</v>
      </c>
    </row>
    <row r="162" s="2" customFormat="1" ht="16.5" customHeight="1">
      <c r="A162" s="34"/>
      <c r="B162" s="163"/>
      <c r="C162" s="164" t="s">
        <v>258</v>
      </c>
      <c r="D162" s="164" t="s">
        <v>165</v>
      </c>
      <c r="E162" s="165" t="s">
        <v>259</v>
      </c>
      <c r="F162" s="166" t="s">
        <v>260</v>
      </c>
      <c r="G162" s="167" t="s">
        <v>121</v>
      </c>
      <c r="H162" s="168">
        <v>72.625</v>
      </c>
      <c r="I162" s="169"/>
      <c r="J162" s="170">
        <f>ROUND(I162*H162,2)</f>
        <v>0</v>
      </c>
      <c r="K162" s="171"/>
      <c r="L162" s="35"/>
      <c r="M162" s="172" t="s">
        <v>1</v>
      </c>
      <c r="N162" s="173" t="s">
        <v>44</v>
      </c>
      <c r="O162" s="73"/>
      <c r="P162" s="174">
        <f>O162*H162</f>
        <v>0</v>
      </c>
      <c r="Q162" s="174">
        <v>0.0040000000000000001</v>
      </c>
      <c r="R162" s="174">
        <f>Q162*H162</f>
        <v>0.29049999999999998</v>
      </c>
      <c r="S162" s="174">
        <v>0</v>
      </c>
      <c r="T162" s="17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6" t="s">
        <v>169</v>
      </c>
      <c r="AT162" s="176" t="s">
        <v>165</v>
      </c>
      <c r="AU162" s="176" t="s">
        <v>88</v>
      </c>
      <c r="AY162" s="15" t="s">
        <v>163</v>
      </c>
      <c r="BE162" s="177">
        <f>IF(N162="základní",J162,0)</f>
        <v>0</v>
      </c>
      <c r="BF162" s="177">
        <f>IF(N162="snížená",J162,0)</f>
        <v>0</v>
      </c>
      <c r="BG162" s="177">
        <f>IF(N162="zákl. přenesená",J162,0)</f>
        <v>0</v>
      </c>
      <c r="BH162" s="177">
        <f>IF(N162="sníž. přenesená",J162,0)</f>
        <v>0</v>
      </c>
      <c r="BI162" s="177">
        <f>IF(N162="nulová",J162,0)</f>
        <v>0</v>
      </c>
      <c r="BJ162" s="15" t="s">
        <v>84</v>
      </c>
      <c r="BK162" s="177">
        <f>ROUND(I162*H162,2)</f>
        <v>0</v>
      </c>
      <c r="BL162" s="15" t="s">
        <v>169</v>
      </c>
      <c r="BM162" s="176" t="s">
        <v>261</v>
      </c>
    </row>
    <row r="163" s="2" customFormat="1" ht="24.15" customHeight="1">
      <c r="A163" s="34"/>
      <c r="B163" s="163"/>
      <c r="C163" s="164" t="s">
        <v>262</v>
      </c>
      <c r="D163" s="164" t="s">
        <v>165</v>
      </c>
      <c r="E163" s="165" t="s">
        <v>263</v>
      </c>
      <c r="F163" s="166" t="s">
        <v>264</v>
      </c>
      <c r="G163" s="167" t="s">
        <v>121</v>
      </c>
      <c r="H163" s="168">
        <v>251.09999999999999</v>
      </c>
      <c r="I163" s="169"/>
      <c r="J163" s="170">
        <f>ROUND(I163*H163,2)</f>
        <v>0</v>
      </c>
      <c r="K163" s="171"/>
      <c r="L163" s="35"/>
      <c r="M163" s="172" t="s">
        <v>1</v>
      </c>
      <c r="N163" s="173" t="s">
        <v>44</v>
      </c>
      <c r="O163" s="73"/>
      <c r="P163" s="174">
        <f>O163*H163</f>
        <v>0</v>
      </c>
      <c r="Q163" s="174">
        <v>0.018380000000000001</v>
      </c>
      <c r="R163" s="174">
        <f>Q163*H163</f>
        <v>4.6152179999999996</v>
      </c>
      <c r="S163" s="174">
        <v>0</v>
      </c>
      <c r="T163" s="17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6" t="s">
        <v>169</v>
      </c>
      <c r="AT163" s="176" t="s">
        <v>165</v>
      </c>
      <c r="AU163" s="176" t="s">
        <v>88</v>
      </c>
      <c r="AY163" s="15" t="s">
        <v>163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5" t="s">
        <v>84</v>
      </c>
      <c r="BK163" s="177">
        <f>ROUND(I163*H163,2)</f>
        <v>0</v>
      </c>
      <c r="BL163" s="15" t="s">
        <v>169</v>
      </c>
      <c r="BM163" s="176" t="s">
        <v>265</v>
      </c>
    </row>
    <row r="164" s="2" customFormat="1" ht="24.15" customHeight="1">
      <c r="A164" s="34"/>
      <c r="B164" s="163"/>
      <c r="C164" s="164" t="s">
        <v>266</v>
      </c>
      <c r="D164" s="164" t="s">
        <v>165</v>
      </c>
      <c r="E164" s="165" t="s">
        <v>267</v>
      </c>
      <c r="F164" s="166" t="s">
        <v>268</v>
      </c>
      <c r="G164" s="167" t="s">
        <v>269</v>
      </c>
      <c r="H164" s="168">
        <v>83.900000000000006</v>
      </c>
      <c r="I164" s="169"/>
      <c r="J164" s="170">
        <f>ROUND(I164*H164,2)</f>
        <v>0</v>
      </c>
      <c r="K164" s="171"/>
      <c r="L164" s="35"/>
      <c r="M164" s="172" t="s">
        <v>1</v>
      </c>
      <c r="N164" s="173" t="s">
        <v>44</v>
      </c>
      <c r="O164" s="73"/>
      <c r="P164" s="174">
        <f>O164*H164</f>
        <v>0</v>
      </c>
      <c r="Q164" s="174">
        <v>0</v>
      </c>
      <c r="R164" s="174">
        <f>Q164*H164</f>
        <v>0</v>
      </c>
      <c r="S164" s="174">
        <v>0</v>
      </c>
      <c r="T164" s="17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6" t="s">
        <v>169</v>
      </c>
      <c r="AT164" s="176" t="s">
        <v>165</v>
      </c>
      <c r="AU164" s="176" t="s">
        <v>88</v>
      </c>
      <c r="AY164" s="15" t="s">
        <v>163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5" t="s">
        <v>84</v>
      </c>
      <c r="BK164" s="177">
        <f>ROUND(I164*H164,2)</f>
        <v>0</v>
      </c>
      <c r="BL164" s="15" t="s">
        <v>169</v>
      </c>
      <c r="BM164" s="176" t="s">
        <v>270</v>
      </c>
    </row>
    <row r="165" s="2" customFormat="1" ht="24.15" customHeight="1">
      <c r="A165" s="34"/>
      <c r="B165" s="163"/>
      <c r="C165" s="178" t="s">
        <v>271</v>
      </c>
      <c r="D165" s="178" t="s">
        <v>229</v>
      </c>
      <c r="E165" s="179" t="s">
        <v>272</v>
      </c>
      <c r="F165" s="180" t="s">
        <v>273</v>
      </c>
      <c r="G165" s="181" t="s">
        <v>269</v>
      </c>
      <c r="H165" s="182">
        <v>88.094999999999999</v>
      </c>
      <c r="I165" s="183"/>
      <c r="J165" s="184">
        <f>ROUND(I165*H165,2)</f>
        <v>0</v>
      </c>
      <c r="K165" s="185"/>
      <c r="L165" s="186"/>
      <c r="M165" s="187" t="s">
        <v>1</v>
      </c>
      <c r="N165" s="188" t="s">
        <v>44</v>
      </c>
      <c r="O165" s="73"/>
      <c r="P165" s="174">
        <f>O165*H165</f>
        <v>0</v>
      </c>
      <c r="Q165" s="174">
        <v>0.00010000000000000001</v>
      </c>
      <c r="R165" s="174">
        <f>Q165*H165</f>
        <v>0.0088094999999999996</v>
      </c>
      <c r="S165" s="174">
        <v>0</v>
      </c>
      <c r="T165" s="17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6" t="s">
        <v>195</v>
      </c>
      <c r="AT165" s="176" t="s">
        <v>229</v>
      </c>
      <c r="AU165" s="176" t="s">
        <v>88</v>
      </c>
      <c r="AY165" s="15" t="s">
        <v>163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5" t="s">
        <v>84</v>
      </c>
      <c r="BK165" s="177">
        <f>ROUND(I165*H165,2)</f>
        <v>0</v>
      </c>
      <c r="BL165" s="15" t="s">
        <v>169</v>
      </c>
      <c r="BM165" s="176" t="s">
        <v>274</v>
      </c>
    </row>
    <row r="166" s="2" customFormat="1" ht="37.8" customHeight="1">
      <c r="A166" s="34"/>
      <c r="B166" s="163"/>
      <c r="C166" s="164" t="s">
        <v>275</v>
      </c>
      <c r="D166" s="164" t="s">
        <v>165</v>
      </c>
      <c r="E166" s="165" t="s">
        <v>276</v>
      </c>
      <c r="F166" s="166" t="s">
        <v>277</v>
      </c>
      <c r="G166" s="167" t="s">
        <v>121</v>
      </c>
      <c r="H166" s="168">
        <v>193.518</v>
      </c>
      <c r="I166" s="169"/>
      <c r="J166" s="170">
        <f>ROUND(I166*H166,2)</f>
        <v>0</v>
      </c>
      <c r="K166" s="171"/>
      <c r="L166" s="35"/>
      <c r="M166" s="172" t="s">
        <v>1</v>
      </c>
      <c r="N166" s="173" t="s">
        <v>44</v>
      </c>
      <c r="O166" s="73"/>
      <c r="P166" s="174">
        <f>O166*H166</f>
        <v>0</v>
      </c>
      <c r="Q166" s="174">
        <v>0.0085199999999999998</v>
      </c>
      <c r="R166" s="174">
        <f>Q166*H166</f>
        <v>1.6487733600000001</v>
      </c>
      <c r="S166" s="174">
        <v>0</v>
      </c>
      <c r="T166" s="17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6" t="s">
        <v>169</v>
      </c>
      <c r="AT166" s="176" t="s">
        <v>165</v>
      </c>
      <c r="AU166" s="176" t="s">
        <v>88</v>
      </c>
      <c r="AY166" s="15" t="s">
        <v>163</v>
      </c>
      <c r="BE166" s="177">
        <f>IF(N166="základní",J166,0)</f>
        <v>0</v>
      </c>
      <c r="BF166" s="177">
        <f>IF(N166="snížená",J166,0)</f>
        <v>0</v>
      </c>
      <c r="BG166" s="177">
        <f>IF(N166="zákl. přenesená",J166,0)</f>
        <v>0</v>
      </c>
      <c r="BH166" s="177">
        <f>IF(N166="sníž. přenesená",J166,0)</f>
        <v>0</v>
      </c>
      <c r="BI166" s="177">
        <f>IF(N166="nulová",J166,0)</f>
        <v>0</v>
      </c>
      <c r="BJ166" s="15" t="s">
        <v>84</v>
      </c>
      <c r="BK166" s="177">
        <f>ROUND(I166*H166,2)</f>
        <v>0</v>
      </c>
      <c r="BL166" s="15" t="s">
        <v>169</v>
      </c>
      <c r="BM166" s="176" t="s">
        <v>278</v>
      </c>
    </row>
    <row r="167" s="2" customFormat="1" ht="24.15" customHeight="1">
      <c r="A167" s="34"/>
      <c r="B167" s="163"/>
      <c r="C167" s="178" t="s">
        <v>279</v>
      </c>
      <c r="D167" s="178" t="s">
        <v>229</v>
      </c>
      <c r="E167" s="179" t="s">
        <v>280</v>
      </c>
      <c r="F167" s="180" t="s">
        <v>281</v>
      </c>
      <c r="G167" s="181" t="s">
        <v>121</v>
      </c>
      <c r="H167" s="182">
        <v>212.87000000000001</v>
      </c>
      <c r="I167" s="183"/>
      <c r="J167" s="184">
        <f>ROUND(I167*H167,2)</f>
        <v>0</v>
      </c>
      <c r="K167" s="185"/>
      <c r="L167" s="186"/>
      <c r="M167" s="187" t="s">
        <v>1</v>
      </c>
      <c r="N167" s="188" t="s">
        <v>44</v>
      </c>
      <c r="O167" s="73"/>
      <c r="P167" s="174">
        <f>O167*H167</f>
        <v>0</v>
      </c>
      <c r="Q167" s="174">
        <v>0.0030000000000000001</v>
      </c>
      <c r="R167" s="174">
        <f>Q167*H167</f>
        <v>0.63861000000000001</v>
      </c>
      <c r="S167" s="174">
        <v>0</v>
      </c>
      <c r="T167" s="17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6" t="s">
        <v>195</v>
      </c>
      <c r="AT167" s="176" t="s">
        <v>229</v>
      </c>
      <c r="AU167" s="176" t="s">
        <v>88</v>
      </c>
      <c r="AY167" s="15" t="s">
        <v>163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5" t="s">
        <v>84</v>
      </c>
      <c r="BK167" s="177">
        <f>ROUND(I167*H167,2)</f>
        <v>0</v>
      </c>
      <c r="BL167" s="15" t="s">
        <v>169</v>
      </c>
      <c r="BM167" s="176" t="s">
        <v>282</v>
      </c>
    </row>
    <row r="168" s="2" customFormat="1" ht="21.75" customHeight="1">
      <c r="A168" s="34"/>
      <c r="B168" s="163"/>
      <c r="C168" s="164" t="s">
        <v>283</v>
      </c>
      <c r="D168" s="164" t="s">
        <v>165</v>
      </c>
      <c r="E168" s="165" t="s">
        <v>284</v>
      </c>
      <c r="F168" s="166" t="s">
        <v>285</v>
      </c>
      <c r="G168" s="167" t="s">
        <v>269</v>
      </c>
      <c r="H168" s="168">
        <v>52.909999999999997</v>
      </c>
      <c r="I168" s="169"/>
      <c r="J168" s="170">
        <f>ROUND(I168*H168,2)</f>
        <v>0</v>
      </c>
      <c r="K168" s="171"/>
      <c r="L168" s="35"/>
      <c r="M168" s="172" t="s">
        <v>1</v>
      </c>
      <c r="N168" s="173" t="s">
        <v>44</v>
      </c>
      <c r="O168" s="73"/>
      <c r="P168" s="174">
        <f>O168*H168</f>
        <v>0</v>
      </c>
      <c r="Q168" s="174">
        <v>3.0000000000000001E-05</v>
      </c>
      <c r="R168" s="174">
        <f>Q168*H168</f>
        <v>0.0015873</v>
      </c>
      <c r="S168" s="174">
        <v>0</v>
      </c>
      <c r="T168" s="17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6" t="s">
        <v>169</v>
      </c>
      <c r="AT168" s="176" t="s">
        <v>165</v>
      </c>
      <c r="AU168" s="176" t="s">
        <v>88</v>
      </c>
      <c r="AY168" s="15" t="s">
        <v>163</v>
      </c>
      <c r="BE168" s="177">
        <f>IF(N168="základní",J168,0)</f>
        <v>0</v>
      </c>
      <c r="BF168" s="177">
        <f>IF(N168="snížená",J168,0)</f>
        <v>0</v>
      </c>
      <c r="BG168" s="177">
        <f>IF(N168="zákl. přenesená",J168,0)</f>
        <v>0</v>
      </c>
      <c r="BH168" s="177">
        <f>IF(N168="sníž. přenesená",J168,0)</f>
        <v>0</v>
      </c>
      <c r="BI168" s="177">
        <f>IF(N168="nulová",J168,0)</f>
        <v>0</v>
      </c>
      <c r="BJ168" s="15" t="s">
        <v>84</v>
      </c>
      <c r="BK168" s="177">
        <f>ROUND(I168*H168,2)</f>
        <v>0</v>
      </c>
      <c r="BL168" s="15" t="s">
        <v>169</v>
      </c>
      <c r="BM168" s="176" t="s">
        <v>286</v>
      </c>
    </row>
    <row r="169" s="2" customFormat="1" ht="24.15" customHeight="1">
      <c r="A169" s="34"/>
      <c r="B169" s="163"/>
      <c r="C169" s="178" t="s">
        <v>287</v>
      </c>
      <c r="D169" s="178" t="s">
        <v>229</v>
      </c>
      <c r="E169" s="179" t="s">
        <v>288</v>
      </c>
      <c r="F169" s="180" t="s">
        <v>289</v>
      </c>
      <c r="G169" s="181" t="s">
        <v>269</v>
      </c>
      <c r="H169" s="182">
        <v>52.909999999999997</v>
      </c>
      <c r="I169" s="183"/>
      <c r="J169" s="184">
        <f>ROUND(I169*H169,2)</f>
        <v>0</v>
      </c>
      <c r="K169" s="185"/>
      <c r="L169" s="186"/>
      <c r="M169" s="187" t="s">
        <v>1</v>
      </c>
      <c r="N169" s="188" t="s">
        <v>44</v>
      </c>
      <c r="O169" s="73"/>
      <c r="P169" s="174">
        <f>O169*H169</f>
        <v>0</v>
      </c>
      <c r="Q169" s="174">
        <v>0.00036000000000000002</v>
      </c>
      <c r="R169" s="174">
        <f>Q169*H169</f>
        <v>0.019047600000000001</v>
      </c>
      <c r="S169" s="174">
        <v>0</v>
      </c>
      <c r="T169" s="17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6" t="s">
        <v>195</v>
      </c>
      <c r="AT169" s="176" t="s">
        <v>229</v>
      </c>
      <c r="AU169" s="176" t="s">
        <v>88</v>
      </c>
      <c r="AY169" s="15" t="s">
        <v>163</v>
      </c>
      <c r="BE169" s="177">
        <f>IF(N169="základní",J169,0)</f>
        <v>0</v>
      </c>
      <c r="BF169" s="177">
        <f>IF(N169="snížená",J169,0)</f>
        <v>0</v>
      </c>
      <c r="BG169" s="177">
        <f>IF(N169="zákl. přenesená",J169,0)</f>
        <v>0</v>
      </c>
      <c r="BH169" s="177">
        <f>IF(N169="sníž. přenesená",J169,0)</f>
        <v>0</v>
      </c>
      <c r="BI169" s="177">
        <f>IF(N169="nulová",J169,0)</f>
        <v>0</v>
      </c>
      <c r="BJ169" s="15" t="s">
        <v>84</v>
      </c>
      <c r="BK169" s="177">
        <f>ROUND(I169*H169,2)</f>
        <v>0</v>
      </c>
      <c r="BL169" s="15" t="s">
        <v>169</v>
      </c>
      <c r="BM169" s="176" t="s">
        <v>290</v>
      </c>
    </row>
    <row r="170" s="2" customFormat="1" ht="16.5" customHeight="1">
      <c r="A170" s="34"/>
      <c r="B170" s="163"/>
      <c r="C170" s="164" t="s">
        <v>291</v>
      </c>
      <c r="D170" s="164" t="s">
        <v>165</v>
      </c>
      <c r="E170" s="165" t="s">
        <v>292</v>
      </c>
      <c r="F170" s="166" t="s">
        <v>293</v>
      </c>
      <c r="G170" s="167" t="s">
        <v>269</v>
      </c>
      <c r="H170" s="168">
        <v>164.59999999999999</v>
      </c>
      <c r="I170" s="169"/>
      <c r="J170" s="170">
        <f>ROUND(I170*H170,2)</f>
        <v>0</v>
      </c>
      <c r="K170" s="171"/>
      <c r="L170" s="35"/>
      <c r="M170" s="172" t="s">
        <v>1</v>
      </c>
      <c r="N170" s="173" t="s">
        <v>44</v>
      </c>
      <c r="O170" s="73"/>
      <c r="P170" s="174">
        <f>O170*H170</f>
        <v>0</v>
      </c>
      <c r="Q170" s="174">
        <v>0</v>
      </c>
      <c r="R170" s="174">
        <f>Q170*H170</f>
        <v>0</v>
      </c>
      <c r="S170" s="174">
        <v>0</v>
      </c>
      <c r="T170" s="17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6" t="s">
        <v>169</v>
      </c>
      <c r="AT170" s="176" t="s">
        <v>165</v>
      </c>
      <c r="AU170" s="176" t="s">
        <v>88</v>
      </c>
      <c r="AY170" s="15" t="s">
        <v>163</v>
      </c>
      <c r="BE170" s="177">
        <f>IF(N170="základní",J170,0)</f>
        <v>0</v>
      </c>
      <c r="BF170" s="177">
        <f>IF(N170="snížená",J170,0)</f>
        <v>0</v>
      </c>
      <c r="BG170" s="177">
        <f>IF(N170="zákl. přenesená",J170,0)</f>
        <v>0</v>
      </c>
      <c r="BH170" s="177">
        <f>IF(N170="sníž. přenesená",J170,0)</f>
        <v>0</v>
      </c>
      <c r="BI170" s="177">
        <f>IF(N170="nulová",J170,0)</f>
        <v>0</v>
      </c>
      <c r="BJ170" s="15" t="s">
        <v>84</v>
      </c>
      <c r="BK170" s="177">
        <f>ROUND(I170*H170,2)</f>
        <v>0</v>
      </c>
      <c r="BL170" s="15" t="s">
        <v>169</v>
      </c>
      <c r="BM170" s="176" t="s">
        <v>294</v>
      </c>
    </row>
    <row r="171" s="2" customFormat="1" ht="16.5" customHeight="1">
      <c r="A171" s="34"/>
      <c r="B171" s="163"/>
      <c r="C171" s="178" t="s">
        <v>295</v>
      </c>
      <c r="D171" s="178" t="s">
        <v>229</v>
      </c>
      <c r="E171" s="179" t="s">
        <v>296</v>
      </c>
      <c r="F171" s="180" t="s">
        <v>297</v>
      </c>
      <c r="G171" s="181" t="s">
        <v>269</v>
      </c>
      <c r="H171" s="182">
        <v>90.530000000000001</v>
      </c>
      <c r="I171" s="183"/>
      <c r="J171" s="184">
        <f>ROUND(I171*H171,2)</f>
        <v>0</v>
      </c>
      <c r="K171" s="185"/>
      <c r="L171" s="186"/>
      <c r="M171" s="187" t="s">
        <v>1</v>
      </c>
      <c r="N171" s="188" t="s">
        <v>44</v>
      </c>
      <c r="O171" s="73"/>
      <c r="P171" s="174">
        <f>O171*H171</f>
        <v>0</v>
      </c>
      <c r="Q171" s="174">
        <v>3.0000000000000001E-05</v>
      </c>
      <c r="R171" s="174">
        <f>Q171*H171</f>
        <v>0.0027159000000000003</v>
      </c>
      <c r="S171" s="174">
        <v>0</v>
      </c>
      <c r="T171" s="17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6" t="s">
        <v>195</v>
      </c>
      <c r="AT171" s="176" t="s">
        <v>229</v>
      </c>
      <c r="AU171" s="176" t="s">
        <v>88</v>
      </c>
      <c r="AY171" s="15" t="s">
        <v>163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15" t="s">
        <v>84</v>
      </c>
      <c r="BK171" s="177">
        <f>ROUND(I171*H171,2)</f>
        <v>0</v>
      </c>
      <c r="BL171" s="15" t="s">
        <v>169</v>
      </c>
      <c r="BM171" s="176" t="s">
        <v>298</v>
      </c>
    </row>
    <row r="172" s="2" customFormat="1" ht="24.15" customHeight="1">
      <c r="A172" s="34"/>
      <c r="B172" s="163"/>
      <c r="C172" s="178" t="s">
        <v>299</v>
      </c>
      <c r="D172" s="178" t="s">
        <v>229</v>
      </c>
      <c r="E172" s="179" t="s">
        <v>300</v>
      </c>
      <c r="F172" s="180" t="s">
        <v>301</v>
      </c>
      <c r="G172" s="181" t="s">
        <v>269</v>
      </c>
      <c r="H172" s="182">
        <v>90.530000000000001</v>
      </c>
      <c r="I172" s="183"/>
      <c r="J172" s="184">
        <f>ROUND(I172*H172,2)</f>
        <v>0</v>
      </c>
      <c r="K172" s="185"/>
      <c r="L172" s="186"/>
      <c r="M172" s="187" t="s">
        <v>1</v>
      </c>
      <c r="N172" s="188" t="s">
        <v>44</v>
      </c>
      <c r="O172" s="73"/>
      <c r="P172" s="174">
        <f>O172*H172</f>
        <v>0</v>
      </c>
      <c r="Q172" s="174">
        <v>4.0000000000000003E-05</v>
      </c>
      <c r="R172" s="174">
        <f>Q172*H172</f>
        <v>0.0036212000000000002</v>
      </c>
      <c r="S172" s="174">
        <v>0</v>
      </c>
      <c r="T172" s="17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6" t="s">
        <v>195</v>
      </c>
      <c r="AT172" s="176" t="s">
        <v>229</v>
      </c>
      <c r="AU172" s="176" t="s">
        <v>88</v>
      </c>
      <c r="AY172" s="15" t="s">
        <v>163</v>
      </c>
      <c r="BE172" s="177">
        <f>IF(N172="základní",J172,0)</f>
        <v>0</v>
      </c>
      <c r="BF172" s="177">
        <f>IF(N172="snížená",J172,0)</f>
        <v>0</v>
      </c>
      <c r="BG172" s="177">
        <f>IF(N172="zákl. přenesená",J172,0)</f>
        <v>0</v>
      </c>
      <c r="BH172" s="177">
        <f>IF(N172="sníž. přenesená",J172,0)</f>
        <v>0</v>
      </c>
      <c r="BI172" s="177">
        <f>IF(N172="nulová",J172,0)</f>
        <v>0</v>
      </c>
      <c r="BJ172" s="15" t="s">
        <v>84</v>
      </c>
      <c r="BK172" s="177">
        <f>ROUND(I172*H172,2)</f>
        <v>0</v>
      </c>
      <c r="BL172" s="15" t="s">
        <v>169</v>
      </c>
      <c r="BM172" s="176" t="s">
        <v>302</v>
      </c>
    </row>
    <row r="173" s="2" customFormat="1" ht="24.15" customHeight="1">
      <c r="A173" s="34"/>
      <c r="B173" s="163"/>
      <c r="C173" s="164" t="s">
        <v>303</v>
      </c>
      <c r="D173" s="164" t="s">
        <v>165</v>
      </c>
      <c r="E173" s="165" t="s">
        <v>304</v>
      </c>
      <c r="F173" s="166" t="s">
        <v>305</v>
      </c>
      <c r="G173" s="167" t="s">
        <v>121</v>
      </c>
      <c r="H173" s="168">
        <v>193.518</v>
      </c>
      <c r="I173" s="169"/>
      <c r="J173" s="170">
        <f>ROUND(I173*H173,2)</f>
        <v>0</v>
      </c>
      <c r="K173" s="171"/>
      <c r="L173" s="35"/>
      <c r="M173" s="172" t="s">
        <v>1</v>
      </c>
      <c r="N173" s="173" t="s">
        <v>44</v>
      </c>
      <c r="O173" s="73"/>
      <c r="P173" s="174">
        <f>O173*H173</f>
        <v>0</v>
      </c>
      <c r="Q173" s="174">
        <v>0.0057000000000000002</v>
      </c>
      <c r="R173" s="174">
        <f>Q173*H173</f>
        <v>1.1030526000000001</v>
      </c>
      <c r="S173" s="174">
        <v>0</v>
      </c>
      <c r="T173" s="17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6" t="s">
        <v>169</v>
      </c>
      <c r="AT173" s="176" t="s">
        <v>165</v>
      </c>
      <c r="AU173" s="176" t="s">
        <v>88</v>
      </c>
      <c r="AY173" s="15" t="s">
        <v>163</v>
      </c>
      <c r="BE173" s="177">
        <f>IF(N173="základní",J173,0)</f>
        <v>0</v>
      </c>
      <c r="BF173" s="177">
        <f>IF(N173="snížená",J173,0)</f>
        <v>0</v>
      </c>
      <c r="BG173" s="177">
        <f>IF(N173="zákl. přenesená",J173,0)</f>
        <v>0</v>
      </c>
      <c r="BH173" s="177">
        <f>IF(N173="sníž. přenesená",J173,0)</f>
        <v>0</v>
      </c>
      <c r="BI173" s="177">
        <f>IF(N173="nulová",J173,0)</f>
        <v>0</v>
      </c>
      <c r="BJ173" s="15" t="s">
        <v>84</v>
      </c>
      <c r="BK173" s="177">
        <f>ROUND(I173*H173,2)</f>
        <v>0</v>
      </c>
      <c r="BL173" s="15" t="s">
        <v>169</v>
      </c>
      <c r="BM173" s="176" t="s">
        <v>306</v>
      </c>
    </row>
    <row r="174" s="2" customFormat="1" ht="24.15" customHeight="1">
      <c r="A174" s="34"/>
      <c r="B174" s="163"/>
      <c r="C174" s="164" t="s">
        <v>307</v>
      </c>
      <c r="D174" s="164" t="s">
        <v>165</v>
      </c>
      <c r="E174" s="165" t="s">
        <v>304</v>
      </c>
      <c r="F174" s="166" t="s">
        <v>305</v>
      </c>
      <c r="G174" s="167" t="s">
        <v>121</v>
      </c>
      <c r="H174" s="168">
        <v>15.380000000000001</v>
      </c>
      <c r="I174" s="169"/>
      <c r="J174" s="170">
        <f>ROUND(I174*H174,2)</f>
        <v>0</v>
      </c>
      <c r="K174" s="171"/>
      <c r="L174" s="35"/>
      <c r="M174" s="172" t="s">
        <v>1</v>
      </c>
      <c r="N174" s="173" t="s">
        <v>44</v>
      </c>
      <c r="O174" s="73"/>
      <c r="P174" s="174">
        <f>O174*H174</f>
        <v>0</v>
      </c>
      <c r="Q174" s="174">
        <v>0.0057000000000000002</v>
      </c>
      <c r="R174" s="174">
        <f>Q174*H174</f>
        <v>0.087666000000000008</v>
      </c>
      <c r="S174" s="174">
        <v>0</v>
      </c>
      <c r="T174" s="17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6" t="s">
        <v>169</v>
      </c>
      <c r="AT174" s="176" t="s">
        <v>165</v>
      </c>
      <c r="AU174" s="176" t="s">
        <v>88</v>
      </c>
      <c r="AY174" s="15" t="s">
        <v>163</v>
      </c>
      <c r="BE174" s="177">
        <f>IF(N174="základní",J174,0)</f>
        <v>0</v>
      </c>
      <c r="BF174" s="177">
        <f>IF(N174="snížená",J174,0)</f>
        <v>0</v>
      </c>
      <c r="BG174" s="177">
        <f>IF(N174="zákl. přenesená",J174,0)</f>
        <v>0</v>
      </c>
      <c r="BH174" s="177">
        <f>IF(N174="sníž. přenesená",J174,0)</f>
        <v>0</v>
      </c>
      <c r="BI174" s="177">
        <f>IF(N174="nulová",J174,0)</f>
        <v>0</v>
      </c>
      <c r="BJ174" s="15" t="s">
        <v>84</v>
      </c>
      <c r="BK174" s="177">
        <f>ROUND(I174*H174,2)</f>
        <v>0</v>
      </c>
      <c r="BL174" s="15" t="s">
        <v>169</v>
      </c>
      <c r="BM174" s="176" t="s">
        <v>308</v>
      </c>
    </row>
    <row r="175" s="2" customFormat="1" ht="24.15" customHeight="1">
      <c r="A175" s="34"/>
      <c r="B175" s="163"/>
      <c r="C175" s="164" t="s">
        <v>309</v>
      </c>
      <c r="D175" s="164" t="s">
        <v>165</v>
      </c>
      <c r="E175" s="165" t="s">
        <v>310</v>
      </c>
      <c r="F175" s="166" t="s">
        <v>311</v>
      </c>
      <c r="G175" s="167" t="s">
        <v>121</v>
      </c>
      <c r="H175" s="168">
        <v>38.280000000000001</v>
      </c>
      <c r="I175" s="169"/>
      <c r="J175" s="170">
        <f>ROUND(I175*H175,2)</f>
        <v>0</v>
      </c>
      <c r="K175" s="171"/>
      <c r="L175" s="35"/>
      <c r="M175" s="172" t="s">
        <v>1</v>
      </c>
      <c r="N175" s="173" t="s">
        <v>44</v>
      </c>
      <c r="O175" s="73"/>
      <c r="P175" s="174">
        <f>O175*H175</f>
        <v>0</v>
      </c>
      <c r="Q175" s="174">
        <v>0</v>
      </c>
      <c r="R175" s="174">
        <f>Q175*H175</f>
        <v>0</v>
      </c>
      <c r="S175" s="174">
        <v>1.0000000000000001E-05</v>
      </c>
      <c r="T175" s="175">
        <f>S175*H175</f>
        <v>0.00038280000000000003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6" t="s">
        <v>169</v>
      </c>
      <c r="AT175" s="176" t="s">
        <v>165</v>
      </c>
      <c r="AU175" s="176" t="s">
        <v>88</v>
      </c>
      <c r="AY175" s="15" t="s">
        <v>163</v>
      </c>
      <c r="BE175" s="177">
        <f>IF(N175="základní",J175,0)</f>
        <v>0</v>
      </c>
      <c r="BF175" s="177">
        <f>IF(N175="snížená",J175,0)</f>
        <v>0</v>
      </c>
      <c r="BG175" s="177">
        <f>IF(N175="zákl. přenesená",J175,0)</f>
        <v>0</v>
      </c>
      <c r="BH175" s="177">
        <f>IF(N175="sníž. přenesená",J175,0)</f>
        <v>0</v>
      </c>
      <c r="BI175" s="177">
        <f>IF(N175="nulová",J175,0)</f>
        <v>0</v>
      </c>
      <c r="BJ175" s="15" t="s">
        <v>84</v>
      </c>
      <c r="BK175" s="177">
        <f>ROUND(I175*H175,2)</f>
        <v>0</v>
      </c>
      <c r="BL175" s="15" t="s">
        <v>169</v>
      </c>
      <c r="BM175" s="176" t="s">
        <v>312</v>
      </c>
    </row>
    <row r="176" s="2" customFormat="1" ht="33" customHeight="1">
      <c r="A176" s="34"/>
      <c r="B176" s="163"/>
      <c r="C176" s="164" t="s">
        <v>313</v>
      </c>
      <c r="D176" s="164" t="s">
        <v>165</v>
      </c>
      <c r="E176" s="165" t="s">
        <v>314</v>
      </c>
      <c r="F176" s="166" t="s">
        <v>315</v>
      </c>
      <c r="G176" s="167" t="s">
        <v>168</v>
      </c>
      <c r="H176" s="168">
        <v>7.9950000000000001</v>
      </c>
      <c r="I176" s="169"/>
      <c r="J176" s="170">
        <f>ROUND(I176*H176,2)</f>
        <v>0</v>
      </c>
      <c r="K176" s="171"/>
      <c r="L176" s="35"/>
      <c r="M176" s="172" t="s">
        <v>1</v>
      </c>
      <c r="N176" s="173" t="s">
        <v>44</v>
      </c>
      <c r="O176" s="73"/>
      <c r="P176" s="174">
        <f>O176*H176</f>
        <v>0</v>
      </c>
      <c r="Q176" s="174">
        <v>2.5018699999999998</v>
      </c>
      <c r="R176" s="174">
        <f>Q176*H176</f>
        <v>20.00245065</v>
      </c>
      <c r="S176" s="174">
        <v>0</v>
      </c>
      <c r="T176" s="17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6" t="s">
        <v>169</v>
      </c>
      <c r="AT176" s="176" t="s">
        <v>165</v>
      </c>
      <c r="AU176" s="176" t="s">
        <v>88</v>
      </c>
      <c r="AY176" s="15" t="s">
        <v>163</v>
      </c>
      <c r="BE176" s="177">
        <f>IF(N176="základní",J176,0)</f>
        <v>0</v>
      </c>
      <c r="BF176" s="177">
        <f>IF(N176="snížená",J176,0)</f>
        <v>0</v>
      </c>
      <c r="BG176" s="177">
        <f>IF(N176="zákl. přenesená",J176,0)</f>
        <v>0</v>
      </c>
      <c r="BH176" s="177">
        <f>IF(N176="sníž. přenesená",J176,0)</f>
        <v>0</v>
      </c>
      <c r="BI176" s="177">
        <f>IF(N176="nulová",J176,0)</f>
        <v>0</v>
      </c>
      <c r="BJ176" s="15" t="s">
        <v>84</v>
      </c>
      <c r="BK176" s="177">
        <f>ROUND(I176*H176,2)</f>
        <v>0</v>
      </c>
      <c r="BL176" s="15" t="s">
        <v>169</v>
      </c>
      <c r="BM176" s="176" t="s">
        <v>316</v>
      </c>
    </row>
    <row r="177" s="2" customFormat="1" ht="24.15" customHeight="1">
      <c r="A177" s="34"/>
      <c r="B177" s="163"/>
      <c r="C177" s="164" t="s">
        <v>317</v>
      </c>
      <c r="D177" s="164" t="s">
        <v>165</v>
      </c>
      <c r="E177" s="165" t="s">
        <v>318</v>
      </c>
      <c r="F177" s="166" t="s">
        <v>319</v>
      </c>
      <c r="G177" s="167" t="s">
        <v>168</v>
      </c>
      <c r="H177" s="168">
        <v>7.9950000000000001</v>
      </c>
      <c r="I177" s="169"/>
      <c r="J177" s="170">
        <f>ROUND(I177*H177,2)</f>
        <v>0</v>
      </c>
      <c r="K177" s="171"/>
      <c r="L177" s="35"/>
      <c r="M177" s="172" t="s">
        <v>1</v>
      </c>
      <c r="N177" s="173" t="s">
        <v>44</v>
      </c>
      <c r="O177" s="73"/>
      <c r="P177" s="174">
        <f>O177*H177</f>
        <v>0</v>
      </c>
      <c r="Q177" s="174">
        <v>0</v>
      </c>
      <c r="R177" s="174">
        <f>Q177*H177</f>
        <v>0</v>
      </c>
      <c r="S177" s="174">
        <v>0</v>
      </c>
      <c r="T177" s="17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6" t="s">
        <v>169</v>
      </c>
      <c r="AT177" s="176" t="s">
        <v>165</v>
      </c>
      <c r="AU177" s="176" t="s">
        <v>88</v>
      </c>
      <c r="AY177" s="15" t="s">
        <v>163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15" t="s">
        <v>84</v>
      </c>
      <c r="BK177" s="177">
        <f>ROUND(I177*H177,2)</f>
        <v>0</v>
      </c>
      <c r="BL177" s="15" t="s">
        <v>169</v>
      </c>
      <c r="BM177" s="176" t="s">
        <v>320</v>
      </c>
    </row>
    <row r="178" s="2" customFormat="1" ht="24.15" customHeight="1">
      <c r="A178" s="34"/>
      <c r="B178" s="163"/>
      <c r="C178" s="164" t="s">
        <v>321</v>
      </c>
      <c r="D178" s="164" t="s">
        <v>165</v>
      </c>
      <c r="E178" s="165" t="s">
        <v>322</v>
      </c>
      <c r="F178" s="166" t="s">
        <v>323</v>
      </c>
      <c r="G178" s="167" t="s">
        <v>168</v>
      </c>
      <c r="H178" s="168">
        <v>7.9950000000000001</v>
      </c>
      <c r="I178" s="169"/>
      <c r="J178" s="170">
        <f>ROUND(I178*H178,2)</f>
        <v>0</v>
      </c>
      <c r="K178" s="171"/>
      <c r="L178" s="35"/>
      <c r="M178" s="172" t="s">
        <v>1</v>
      </c>
      <c r="N178" s="173" t="s">
        <v>44</v>
      </c>
      <c r="O178" s="73"/>
      <c r="P178" s="174">
        <f>O178*H178</f>
        <v>0</v>
      </c>
      <c r="Q178" s="174">
        <v>0.01</v>
      </c>
      <c r="R178" s="174">
        <f>Q178*H178</f>
        <v>0.079950000000000007</v>
      </c>
      <c r="S178" s="174">
        <v>0</v>
      </c>
      <c r="T178" s="17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6" t="s">
        <v>169</v>
      </c>
      <c r="AT178" s="176" t="s">
        <v>165</v>
      </c>
      <c r="AU178" s="176" t="s">
        <v>88</v>
      </c>
      <c r="AY178" s="15" t="s">
        <v>163</v>
      </c>
      <c r="BE178" s="177">
        <f>IF(N178="základní",J178,0)</f>
        <v>0</v>
      </c>
      <c r="BF178" s="177">
        <f>IF(N178="snížená",J178,0)</f>
        <v>0</v>
      </c>
      <c r="BG178" s="177">
        <f>IF(N178="zákl. přenesená",J178,0)</f>
        <v>0</v>
      </c>
      <c r="BH178" s="177">
        <f>IF(N178="sníž. přenesená",J178,0)</f>
        <v>0</v>
      </c>
      <c r="BI178" s="177">
        <f>IF(N178="nulová",J178,0)</f>
        <v>0</v>
      </c>
      <c r="BJ178" s="15" t="s">
        <v>84</v>
      </c>
      <c r="BK178" s="177">
        <f>ROUND(I178*H178,2)</f>
        <v>0</v>
      </c>
      <c r="BL178" s="15" t="s">
        <v>169</v>
      </c>
      <c r="BM178" s="176" t="s">
        <v>324</v>
      </c>
    </row>
    <row r="179" s="2" customFormat="1" ht="24.15" customHeight="1">
      <c r="A179" s="34"/>
      <c r="B179" s="163"/>
      <c r="C179" s="164" t="s">
        <v>325</v>
      </c>
      <c r="D179" s="164" t="s">
        <v>165</v>
      </c>
      <c r="E179" s="165" t="s">
        <v>326</v>
      </c>
      <c r="F179" s="166" t="s">
        <v>327</v>
      </c>
      <c r="G179" s="167" t="s">
        <v>121</v>
      </c>
      <c r="H179" s="168">
        <v>158.30000000000001</v>
      </c>
      <c r="I179" s="169"/>
      <c r="J179" s="170">
        <f>ROUND(I179*H179,2)</f>
        <v>0</v>
      </c>
      <c r="K179" s="171"/>
      <c r="L179" s="35"/>
      <c r="M179" s="172" t="s">
        <v>1</v>
      </c>
      <c r="N179" s="173" t="s">
        <v>44</v>
      </c>
      <c r="O179" s="73"/>
      <c r="P179" s="174">
        <f>O179*H179</f>
        <v>0</v>
      </c>
      <c r="Q179" s="174">
        <v>0.11219999999999999</v>
      </c>
      <c r="R179" s="174">
        <f>Q179*H179</f>
        <v>17.76126</v>
      </c>
      <c r="S179" s="174">
        <v>0</v>
      </c>
      <c r="T179" s="17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6" t="s">
        <v>169</v>
      </c>
      <c r="AT179" s="176" t="s">
        <v>165</v>
      </c>
      <c r="AU179" s="176" t="s">
        <v>88</v>
      </c>
      <c r="AY179" s="15" t="s">
        <v>163</v>
      </c>
      <c r="BE179" s="177">
        <f>IF(N179="základní",J179,0)</f>
        <v>0</v>
      </c>
      <c r="BF179" s="177">
        <f>IF(N179="snížená",J179,0)</f>
        <v>0</v>
      </c>
      <c r="BG179" s="177">
        <f>IF(N179="zákl. přenesená",J179,0)</f>
        <v>0</v>
      </c>
      <c r="BH179" s="177">
        <f>IF(N179="sníž. přenesená",J179,0)</f>
        <v>0</v>
      </c>
      <c r="BI179" s="177">
        <f>IF(N179="nulová",J179,0)</f>
        <v>0</v>
      </c>
      <c r="BJ179" s="15" t="s">
        <v>84</v>
      </c>
      <c r="BK179" s="177">
        <f>ROUND(I179*H179,2)</f>
        <v>0</v>
      </c>
      <c r="BL179" s="15" t="s">
        <v>169</v>
      </c>
      <c r="BM179" s="176" t="s">
        <v>328</v>
      </c>
    </row>
    <row r="180" s="2" customFormat="1" ht="24.15" customHeight="1">
      <c r="A180" s="34"/>
      <c r="B180" s="163"/>
      <c r="C180" s="164" t="s">
        <v>329</v>
      </c>
      <c r="D180" s="164" t="s">
        <v>165</v>
      </c>
      <c r="E180" s="165" t="s">
        <v>330</v>
      </c>
      <c r="F180" s="166" t="s">
        <v>331</v>
      </c>
      <c r="G180" s="167" t="s">
        <v>121</v>
      </c>
      <c r="H180" s="168">
        <v>633.20000000000005</v>
      </c>
      <c r="I180" s="169"/>
      <c r="J180" s="170">
        <f>ROUND(I180*H180,2)</f>
        <v>0</v>
      </c>
      <c r="K180" s="171"/>
      <c r="L180" s="35"/>
      <c r="M180" s="172" t="s">
        <v>1</v>
      </c>
      <c r="N180" s="173" t="s">
        <v>44</v>
      </c>
      <c r="O180" s="73"/>
      <c r="P180" s="174">
        <f>O180*H180</f>
        <v>0</v>
      </c>
      <c r="Q180" s="174">
        <v>0.011220000000000001</v>
      </c>
      <c r="R180" s="174">
        <f>Q180*H180</f>
        <v>7.1045040000000013</v>
      </c>
      <c r="S180" s="174">
        <v>0</v>
      </c>
      <c r="T180" s="17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6" t="s">
        <v>169</v>
      </c>
      <c r="AT180" s="176" t="s">
        <v>165</v>
      </c>
      <c r="AU180" s="176" t="s">
        <v>88</v>
      </c>
      <c r="AY180" s="15" t="s">
        <v>163</v>
      </c>
      <c r="BE180" s="177">
        <f>IF(N180="základní",J180,0)</f>
        <v>0</v>
      </c>
      <c r="BF180" s="177">
        <f>IF(N180="snížená",J180,0)</f>
        <v>0</v>
      </c>
      <c r="BG180" s="177">
        <f>IF(N180="zákl. přenesená",J180,0)</f>
        <v>0</v>
      </c>
      <c r="BH180" s="177">
        <f>IF(N180="sníž. přenesená",J180,0)</f>
        <v>0</v>
      </c>
      <c r="BI180" s="177">
        <f>IF(N180="nulová",J180,0)</f>
        <v>0</v>
      </c>
      <c r="BJ180" s="15" t="s">
        <v>84</v>
      </c>
      <c r="BK180" s="177">
        <f>ROUND(I180*H180,2)</f>
        <v>0</v>
      </c>
      <c r="BL180" s="15" t="s">
        <v>169</v>
      </c>
      <c r="BM180" s="176" t="s">
        <v>332</v>
      </c>
    </row>
    <row r="181" s="2" customFormat="1" ht="37.8" customHeight="1">
      <c r="A181" s="34"/>
      <c r="B181" s="163"/>
      <c r="C181" s="164" t="s">
        <v>333</v>
      </c>
      <c r="D181" s="164" t="s">
        <v>165</v>
      </c>
      <c r="E181" s="165" t="s">
        <v>334</v>
      </c>
      <c r="F181" s="166" t="s">
        <v>335</v>
      </c>
      <c r="G181" s="167" t="s">
        <v>226</v>
      </c>
      <c r="H181" s="168">
        <v>161</v>
      </c>
      <c r="I181" s="169"/>
      <c r="J181" s="170">
        <f>ROUND(I181*H181,2)</f>
        <v>0</v>
      </c>
      <c r="K181" s="171"/>
      <c r="L181" s="35"/>
      <c r="M181" s="172" t="s">
        <v>1</v>
      </c>
      <c r="N181" s="173" t="s">
        <v>44</v>
      </c>
      <c r="O181" s="73"/>
      <c r="P181" s="174">
        <f>O181*H181</f>
        <v>0</v>
      </c>
      <c r="Q181" s="174">
        <v>0.002</v>
      </c>
      <c r="R181" s="174">
        <f>Q181*H181</f>
        <v>0.32200000000000001</v>
      </c>
      <c r="S181" s="174">
        <v>0</v>
      </c>
      <c r="T181" s="17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6" t="s">
        <v>169</v>
      </c>
      <c r="AT181" s="176" t="s">
        <v>165</v>
      </c>
      <c r="AU181" s="176" t="s">
        <v>88</v>
      </c>
      <c r="AY181" s="15" t="s">
        <v>163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15" t="s">
        <v>84</v>
      </c>
      <c r="BK181" s="177">
        <f>ROUND(I181*H181,2)</f>
        <v>0</v>
      </c>
      <c r="BL181" s="15" t="s">
        <v>169</v>
      </c>
      <c r="BM181" s="176" t="s">
        <v>336</v>
      </c>
    </row>
    <row r="182" s="2" customFormat="1" ht="24.15" customHeight="1">
      <c r="A182" s="34"/>
      <c r="B182" s="163"/>
      <c r="C182" s="164" t="s">
        <v>337</v>
      </c>
      <c r="D182" s="164" t="s">
        <v>165</v>
      </c>
      <c r="E182" s="165" t="s">
        <v>338</v>
      </c>
      <c r="F182" s="166" t="s">
        <v>339</v>
      </c>
      <c r="G182" s="167" t="s">
        <v>121</v>
      </c>
      <c r="H182" s="168">
        <v>105</v>
      </c>
      <c r="I182" s="169"/>
      <c r="J182" s="170">
        <f>ROUND(I182*H182,2)</f>
        <v>0</v>
      </c>
      <c r="K182" s="171"/>
      <c r="L182" s="35"/>
      <c r="M182" s="172" t="s">
        <v>1</v>
      </c>
      <c r="N182" s="173" t="s">
        <v>44</v>
      </c>
      <c r="O182" s="73"/>
      <c r="P182" s="174">
        <f>O182*H182</f>
        <v>0</v>
      </c>
      <c r="Q182" s="174">
        <v>0.01917</v>
      </c>
      <c r="R182" s="174">
        <f>Q182*H182</f>
        <v>2.0128499999999998</v>
      </c>
      <c r="S182" s="174">
        <v>0</v>
      </c>
      <c r="T182" s="17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6" t="s">
        <v>169</v>
      </c>
      <c r="AT182" s="176" t="s">
        <v>165</v>
      </c>
      <c r="AU182" s="176" t="s">
        <v>88</v>
      </c>
      <c r="AY182" s="15" t="s">
        <v>163</v>
      </c>
      <c r="BE182" s="177">
        <f>IF(N182="základní",J182,0)</f>
        <v>0</v>
      </c>
      <c r="BF182" s="177">
        <f>IF(N182="snížená",J182,0)</f>
        <v>0</v>
      </c>
      <c r="BG182" s="177">
        <f>IF(N182="zákl. přenesená",J182,0)</f>
        <v>0</v>
      </c>
      <c r="BH182" s="177">
        <f>IF(N182="sníž. přenesená",J182,0)</f>
        <v>0</v>
      </c>
      <c r="BI182" s="177">
        <f>IF(N182="nulová",J182,0)</f>
        <v>0</v>
      </c>
      <c r="BJ182" s="15" t="s">
        <v>84</v>
      </c>
      <c r="BK182" s="177">
        <f>ROUND(I182*H182,2)</f>
        <v>0</v>
      </c>
      <c r="BL182" s="15" t="s">
        <v>169</v>
      </c>
      <c r="BM182" s="176" t="s">
        <v>340</v>
      </c>
    </row>
    <row r="183" s="2" customFormat="1" ht="24.15" customHeight="1">
      <c r="A183" s="34"/>
      <c r="B183" s="163"/>
      <c r="C183" s="164" t="s">
        <v>341</v>
      </c>
      <c r="D183" s="164" t="s">
        <v>165</v>
      </c>
      <c r="E183" s="165" t="s">
        <v>342</v>
      </c>
      <c r="F183" s="166" t="s">
        <v>343</v>
      </c>
      <c r="G183" s="167" t="s">
        <v>226</v>
      </c>
      <c r="H183" s="168">
        <v>1</v>
      </c>
      <c r="I183" s="169"/>
      <c r="J183" s="170">
        <f>ROUND(I183*H183,2)</f>
        <v>0</v>
      </c>
      <c r="K183" s="171"/>
      <c r="L183" s="35"/>
      <c r="M183" s="172" t="s">
        <v>1</v>
      </c>
      <c r="N183" s="173" t="s">
        <v>44</v>
      </c>
      <c r="O183" s="73"/>
      <c r="P183" s="174">
        <f>O183*H183</f>
        <v>0</v>
      </c>
      <c r="Q183" s="174">
        <v>0.017770000000000001</v>
      </c>
      <c r="R183" s="174">
        <f>Q183*H183</f>
        <v>0.017770000000000001</v>
      </c>
      <c r="S183" s="174">
        <v>0</v>
      </c>
      <c r="T183" s="17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6" t="s">
        <v>169</v>
      </c>
      <c r="AT183" s="176" t="s">
        <v>165</v>
      </c>
      <c r="AU183" s="176" t="s">
        <v>88</v>
      </c>
      <c r="AY183" s="15" t="s">
        <v>163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5" t="s">
        <v>84</v>
      </c>
      <c r="BK183" s="177">
        <f>ROUND(I183*H183,2)</f>
        <v>0</v>
      </c>
      <c r="BL183" s="15" t="s">
        <v>169</v>
      </c>
      <c r="BM183" s="176" t="s">
        <v>344</v>
      </c>
    </row>
    <row r="184" s="2" customFormat="1" ht="24.15" customHeight="1">
      <c r="A184" s="34"/>
      <c r="B184" s="163"/>
      <c r="C184" s="178" t="s">
        <v>345</v>
      </c>
      <c r="D184" s="178" t="s">
        <v>229</v>
      </c>
      <c r="E184" s="179" t="s">
        <v>346</v>
      </c>
      <c r="F184" s="180" t="s">
        <v>347</v>
      </c>
      <c r="G184" s="181" t="s">
        <v>226</v>
      </c>
      <c r="H184" s="182">
        <v>1</v>
      </c>
      <c r="I184" s="183"/>
      <c r="J184" s="184">
        <f>ROUND(I184*H184,2)</f>
        <v>0</v>
      </c>
      <c r="K184" s="185"/>
      <c r="L184" s="186"/>
      <c r="M184" s="187" t="s">
        <v>1</v>
      </c>
      <c r="N184" s="188" t="s">
        <v>44</v>
      </c>
      <c r="O184" s="73"/>
      <c r="P184" s="174">
        <f>O184*H184</f>
        <v>0</v>
      </c>
      <c r="Q184" s="174">
        <v>0.01553</v>
      </c>
      <c r="R184" s="174">
        <f>Q184*H184</f>
        <v>0.01553</v>
      </c>
      <c r="S184" s="174">
        <v>0</v>
      </c>
      <c r="T184" s="17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6" t="s">
        <v>195</v>
      </c>
      <c r="AT184" s="176" t="s">
        <v>229</v>
      </c>
      <c r="AU184" s="176" t="s">
        <v>88</v>
      </c>
      <c r="AY184" s="15" t="s">
        <v>163</v>
      </c>
      <c r="BE184" s="177">
        <f>IF(N184="základní",J184,0)</f>
        <v>0</v>
      </c>
      <c r="BF184" s="177">
        <f>IF(N184="snížená",J184,0)</f>
        <v>0</v>
      </c>
      <c r="BG184" s="177">
        <f>IF(N184="zákl. přenesená",J184,0)</f>
        <v>0</v>
      </c>
      <c r="BH184" s="177">
        <f>IF(N184="sníž. přenesená",J184,0)</f>
        <v>0</v>
      </c>
      <c r="BI184" s="177">
        <f>IF(N184="nulová",J184,0)</f>
        <v>0</v>
      </c>
      <c r="BJ184" s="15" t="s">
        <v>84</v>
      </c>
      <c r="BK184" s="177">
        <f>ROUND(I184*H184,2)</f>
        <v>0</v>
      </c>
      <c r="BL184" s="15" t="s">
        <v>169</v>
      </c>
      <c r="BM184" s="176" t="s">
        <v>348</v>
      </c>
    </row>
    <row r="185" s="2" customFormat="1" ht="21.75" customHeight="1">
      <c r="A185" s="34"/>
      <c r="B185" s="163"/>
      <c r="C185" s="164" t="s">
        <v>349</v>
      </c>
      <c r="D185" s="164" t="s">
        <v>165</v>
      </c>
      <c r="E185" s="165" t="s">
        <v>350</v>
      </c>
      <c r="F185" s="166" t="s">
        <v>351</v>
      </c>
      <c r="G185" s="167" t="s">
        <v>226</v>
      </c>
      <c r="H185" s="168">
        <v>1</v>
      </c>
      <c r="I185" s="169"/>
      <c r="J185" s="170">
        <f>ROUND(I185*H185,2)</f>
        <v>0</v>
      </c>
      <c r="K185" s="171"/>
      <c r="L185" s="35"/>
      <c r="M185" s="172" t="s">
        <v>1</v>
      </c>
      <c r="N185" s="173" t="s">
        <v>44</v>
      </c>
      <c r="O185" s="73"/>
      <c r="P185" s="174">
        <f>O185*H185</f>
        <v>0</v>
      </c>
      <c r="Q185" s="174">
        <v>0.04684</v>
      </c>
      <c r="R185" s="174">
        <f>Q185*H185</f>
        <v>0.04684</v>
      </c>
      <c r="S185" s="174">
        <v>0</v>
      </c>
      <c r="T185" s="17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6" t="s">
        <v>169</v>
      </c>
      <c r="AT185" s="176" t="s">
        <v>165</v>
      </c>
      <c r="AU185" s="176" t="s">
        <v>88</v>
      </c>
      <c r="AY185" s="15" t="s">
        <v>163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5" t="s">
        <v>84</v>
      </c>
      <c r="BK185" s="177">
        <f>ROUND(I185*H185,2)</f>
        <v>0</v>
      </c>
      <c r="BL185" s="15" t="s">
        <v>169</v>
      </c>
      <c r="BM185" s="176" t="s">
        <v>352</v>
      </c>
    </row>
    <row r="186" s="2" customFormat="1" ht="33" customHeight="1">
      <c r="A186" s="34"/>
      <c r="B186" s="163"/>
      <c r="C186" s="178" t="s">
        <v>353</v>
      </c>
      <c r="D186" s="178" t="s">
        <v>229</v>
      </c>
      <c r="E186" s="179" t="s">
        <v>354</v>
      </c>
      <c r="F186" s="180" t="s">
        <v>355</v>
      </c>
      <c r="G186" s="181" t="s">
        <v>226</v>
      </c>
      <c r="H186" s="182">
        <v>1</v>
      </c>
      <c r="I186" s="183"/>
      <c r="J186" s="184">
        <f>ROUND(I186*H186,2)</f>
        <v>0</v>
      </c>
      <c r="K186" s="185"/>
      <c r="L186" s="186"/>
      <c r="M186" s="187" t="s">
        <v>1</v>
      </c>
      <c r="N186" s="188" t="s">
        <v>44</v>
      </c>
      <c r="O186" s="73"/>
      <c r="P186" s="174">
        <f>O186*H186</f>
        <v>0</v>
      </c>
      <c r="Q186" s="174">
        <v>0.01272</v>
      </c>
      <c r="R186" s="174">
        <f>Q186*H186</f>
        <v>0.01272</v>
      </c>
      <c r="S186" s="174">
        <v>0</v>
      </c>
      <c r="T186" s="17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6" t="s">
        <v>195</v>
      </c>
      <c r="AT186" s="176" t="s">
        <v>229</v>
      </c>
      <c r="AU186" s="176" t="s">
        <v>88</v>
      </c>
      <c r="AY186" s="15" t="s">
        <v>163</v>
      </c>
      <c r="BE186" s="177">
        <f>IF(N186="základní",J186,0)</f>
        <v>0</v>
      </c>
      <c r="BF186" s="177">
        <f>IF(N186="snížená",J186,0)</f>
        <v>0</v>
      </c>
      <c r="BG186" s="177">
        <f>IF(N186="zákl. přenesená",J186,0)</f>
        <v>0</v>
      </c>
      <c r="BH186" s="177">
        <f>IF(N186="sníž. přenesená",J186,0)</f>
        <v>0</v>
      </c>
      <c r="BI186" s="177">
        <f>IF(N186="nulová",J186,0)</f>
        <v>0</v>
      </c>
      <c r="BJ186" s="15" t="s">
        <v>84</v>
      </c>
      <c r="BK186" s="177">
        <f>ROUND(I186*H186,2)</f>
        <v>0</v>
      </c>
      <c r="BL186" s="15" t="s">
        <v>169</v>
      </c>
      <c r="BM186" s="176" t="s">
        <v>356</v>
      </c>
    </row>
    <row r="187" s="12" customFormat="1" ht="22.8" customHeight="1">
      <c r="A187" s="12"/>
      <c r="B187" s="150"/>
      <c r="C187" s="12"/>
      <c r="D187" s="151" t="s">
        <v>78</v>
      </c>
      <c r="E187" s="161" t="s">
        <v>199</v>
      </c>
      <c r="F187" s="161" t="s">
        <v>357</v>
      </c>
      <c r="G187" s="12"/>
      <c r="H187" s="12"/>
      <c r="I187" s="153"/>
      <c r="J187" s="162">
        <f>BK187</f>
        <v>0</v>
      </c>
      <c r="K187" s="12"/>
      <c r="L187" s="150"/>
      <c r="M187" s="155"/>
      <c r="N187" s="156"/>
      <c r="O187" s="156"/>
      <c r="P187" s="157">
        <f>SUM(P188:P212)</f>
        <v>0</v>
      </c>
      <c r="Q187" s="156"/>
      <c r="R187" s="157">
        <f>SUM(R188:R212)</f>
        <v>0.070552000000000004</v>
      </c>
      <c r="S187" s="156"/>
      <c r="T187" s="158">
        <f>SUM(T188:T212)</f>
        <v>141.05116200000003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1" t="s">
        <v>84</v>
      </c>
      <c r="AT187" s="159" t="s">
        <v>78</v>
      </c>
      <c r="AU187" s="159" t="s">
        <v>84</v>
      </c>
      <c r="AY187" s="151" t="s">
        <v>163</v>
      </c>
      <c r="BK187" s="160">
        <f>SUM(BK188:BK212)</f>
        <v>0</v>
      </c>
    </row>
    <row r="188" s="2" customFormat="1" ht="37.8" customHeight="1">
      <c r="A188" s="34"/>
      <c r="B188" s="163"/>
      <c r="C188" s="164" t="s">
        <v>358</v>
      </c>
      <c r="D188" s="164" t="s">
        <v>165</v>
      </c>
      <c r="E188" s="165" t="s">
        <v>359</v>
      </c>
      <c r="F188" s="166" t="s">
        <v>360</v>
      </c>
      <c r="G188" s="167" t="s">
        <v>121</v>
      </c>
      <c r="H188" s="168">
        <v>193.518</v>
      </c>
      <c r="I188" s="169"/>
      <c r="J188" s="170">
        <f>ROUND(I188*H188,2)</f>
        <v>0</v>
      </c>
      <c r="K188" s="171"/>
      <c r="L188" s="35"/>
      <c r="M188" s="172" t="s">
        <v>1</v>
      </c>
      <c r="N188" s="173" t="s">
        <v>44</v>
      </c>
      <c r="O188" s="73"/>
      <c r="P188" s="174">
        <f>O188*H188</f>
        <v>0</v>
      </c>
      <c r="Q188" s="174">
        <v>0</v>
      </c>
      <c r="R188" s="174">
        <f>Q188*H188</f>
        <v>0</v>
      </c>
      <c r="S188" s="174">
        <v>0</v>
      </c>
      <c r="T188" s="17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6" t="s">
        <v>169</v>
      </c>
      <c r="AT188" s="176" t="s">
        <v>165</v>
      </c>
      <c r="AU188" s="176" t="s">
        <v>88</v>
      </c>
      <c r="AY188" s="15" t="s">
        <v>163</v>
      </c>
      <c r="BE188" s="177">
        <f>IF(N188="základní",J188,0)</f>
        <v>0</v>
      </c>
      <c r="BF188" s="177">
        <f>IF(N188="snížená",J188,0)</f>
        <v>0</v>
      </c>
      <c r="BG188" s="177">
        <f>IF(N188="zákl. přenesená",J188,0)</f>
        <v>0</v>
      </c>
      <c r="BH188" s="177">
        <f>IF(N188="sníž. přenesená",J188,0)</f>
        <v>0</v>
      </c>
      <c r="BI188" s="177">
        <f>IF(N188="nulová",J188,0)</f>
        <v>0</v>
      </c>
      <c r="BJ188" s="15" t="s">
        <v>84</v>
      </c>
      <c r="BK188" s="177">
        <f>ROUND(I188*H188,2)</f>
        <v>0</v>
      </c>
      <c r="BL188" s="15" t="s">
        <v>169</v>
      </c>
      <c r="BM188" s="176" t="s">
        <v>361</v>
      </c>
    </row>
    <row r="189" s="2" customFormat="1" ht="37.8" customHeight="1">
      <c r="A189" s="34"/>
      <c r="B189" s="163"/>
      <c r="C189" s="164" t="s">
        <v>362</v>
      </c>
      <c r="D189" s="164" t="s">
        <v>165</v>
      </c>
      <c r="E189" s="165" t="s">
        <v>363</v>
      </c>
      <c r="F189" s="166" t="s">
        <v>364</v>
      </c>
      <c r="G189" s="167" t="s">
        <v>121</v>
      </c>
      <c r="H189" s="168">
        <v>3870.3600000000001</v>
      </c>
      <c r="I189" s="169"/>
      <c r="J189" s="170">
        <f>ROUND(I189*H189,2)</f>
        <v>0</v>
      </c>
      <c r="K189" s="171"/>
      <c r="L189" s="35"/>
      <c r="M189" s="172" t="s">
        <v>1</v>
      </c>
      <c r="N189" s="173" t="s">
        <v>44</v>
      </c>
      <c r="O189" s="73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6" t="s">
        <v>169</v>
      </c>
      <c r="AT189" s="176" t="s">
        <v>165</v>
      </c>
      <c r="AU189" s="176" t="s">
        <v>88</v>
      </c>
      <c r="AY189" s="15" t="s">
        <v>163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15" t="s">
        <v>84</v>
      </c>
      <c r="BK189" s="177">
        <f>ROUND(I189*H189,2)</f>
        <v>0</v>
      </c>
      <c r="BL189" s="15" t="s">
        <v>169</v>
      </c>
      <c r="BM189" s="176" t="s">
        <v>365</v>
      </c>
    </row>
    <row r="190" s="2" customFormat="1" ht="37.8" customHeight="1">
      <c r="A190" s="34"/>
      <c r="B190" s="163"/>
      <c r="C190" s="164" t="s">
        <v>366</v>
      </c>
      <c r="D190" s="164" t="s">
        <v>165</v>
      </c>
      <c r="E190" s="165" t="s">
        <v>367</v>
      </c>
      <c r="F190" s="166" t="s">
        <v>368</v>
      </c>
      <c r="G190" s="167" t="s">
        <v>121</v>
      </c>
      <c r="H190" s="168">
        <v>193.518</v>
      </c>
      <c r="I190" s="169"/>
      <c r="J190" s="170">
        <f>ROUND(I190*H190,2)</f>
        <v>0</v>
      </c>
      <c r="K190" s="171"/>
      <c r="L190" s="35"/>
      <c r="M190" s="172" t="s">
        <v>1</v>
      </c>
      <c r="N190" s="173" t="s">
        <v>44</v>
      </c>
      <c r="O190" s="73"/>
      <c r="P190" s="174">
        <f>O190*H190</f>
        <v>0</v>
      </c>
      <c r="Q190" s="174">
        <v>0</v>
      </c>
      <c r="R190" s="174">
        <f>Q190*H190</f>
        <v>0</v>
      </c>
      <c r="S190" s="174">
        <v>0</v>
      </c>
      <c r="T190" s="17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6" t="s">
        <v>169</v>
      </c>
      <c r="AT190" s="176" t="s">
        <v>165</v>
      </c>
      <c r="AU190" s="176" t="s">
        <v>88</v>
      </c>
      <c r="AY190" s="15" t="s">
        <v>163</v>
      </c>
      <c r="BE190" s="177">
        <f>IF(N190="základní",J190,0)</f>
        <v>0</v>
      </c>
      <c r="BF190" s="177">
        <f>IF(N190="snížená",J190,0)</f>
        <v>0</v>
      </c>
      <c r="BG190" s="177">
        <f>IF(N190="zákl. přenesená",J190,0)</f>
        <v>0</v>
      </c>
      <c r="BH190" s="177">
        <f>IF(N190="sníž. přenesená",J190,0)</f>
        <v>0</v>
      </c>
      <c r="BI190" s="177">
        <f>IF(N190="nulová",J190,0)</f>
        <v>0</v>
      </c>
      <c r="BJ190" s="15" t="s">
        <v>84</v>
      </c>
      <c r="BK190" s="177">
        <f>ROUND(I190*H190,2)</f>
        <v>0</v>
      </c>
      <c r="BL190" s="15" t="s">
        <v>169</v>
      </c>
      <c r="BM190" s="176" t="s">
        <v>369</v>
      </c>
    </row>
    <row r="191" s="2" customFormat="1" ht="16.5" customHeight="1">
      <c r="A191" s="34"/>
      <c r="B191" s="163"/>
      <c r="C191" s="164" t="s">
        <v>370</v>
      </c>
      <c r="D191" s="164" t="s">
        <v>165</v>
      </c>
      <c r="E191" s="165" t="s">
        <v>371</v>
      </c>
      <c r="F191" s="166" t="s">
        <v>372</v>
      </c>
      <c r="G191" s="167" t="s">
        <v>121</v>
      </c>
      <c r="H191" s="168">
        <v>193.518</v>
      </c>
      <c r="I191" s="169"/>
      <c r="J191" s="170">
        <f>ROUND(I191*H191,2)</f>
        <v>0</v>
      </c>
      <c r="K191" s="171"/>
      <c r="L191" s="35"/>
      <c r="M191" s="172" t="s">
        <v>1</v>
      </c>
      <c r="N191" s="173" t="s">
        <v>44</v>
      </c>
      <c r="O191" s="73"/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6" t="s">
        <v>169</v>
      </c>
      <c r="AT191" s="176" t="s">
        <v>165</v>
      </c>
      <c r="AU191" s="176" t="s">
        <v>88</v>
      </c>
      <c r="AY191" s="15" t="s">
        <v>163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5" t="s">
        <v>84</v>
      </c>
      <c r="BK191" s="177">
        <f>ROUND(I191*H191,2)</f>
        <v>0</v>
      </c>
      <c r="BL191" s="15" t="s">
        <v>169</v>
      </c>
      <c r="BM191" s="176" t="s">
        <v>373</v>
      </c>
    </row>
    <row r="192" s="2" customFormat="1" ht="16.5" customHeight="1">
      <c r="A192" s="34"/>
      <c r="B192" s="163"/>
      <c r="C192" s="164" t="s">
        <v>374</v>
      </c>
      <c r="D192" s="164" t="s">
        <v>165</v>
      </c>
      <c r="E192" s="165" t="s">
        <v>375</v>
      </c>
      <c r="F192" s="166" t="s">
        <v>376</v>
      </c>
      <c r="G192" s="167" t="s">
        <v>121</v>
      </c>
      <c r="H192" s="168">
        <v>3870.3600000000001</v>
      </c>
      <c r="I192" s="169"/>
      <c r="J192" s="170">
        <f>ROUND(I192*H192,2)</f>
        <v>0</v>
      </c>
      <c r="K192" s="171"/>
      <c r="L192" s="35"/>
      <c r="M192" s="172" t="s">
        <v>1</v>
      </c>
      <c r="N192" s="173" t="s">
        <v>44</v>
      </c>
      <c r="O192" s="73"/>
      <c r="P192" s="174">
        <f>O192*H192</f>
        <v>0</v>
      </c>
      <c r="Q192" s="174">
        <v>0</v>
      </c>
      <c r="R192" s="174">
        <f>Q192*H192</f>
        <v>0</v>
      </c>
      <c r="S192" s="174">
        <v>0</v>
      </c>
      <c r="T192" s="17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6" t="s">
        <v>169</v>
      </c>
      <c r="AT192" s="176" t="s">
        <v>165</v>
      </c>
      <c r="AU192" s="176" t="s">
        <v>88</v>
      </c>
      <c r="AY192" s="15" t="s">
        <v>163</v>
      </c>
      <c r="BE192" s="177">
        <f>IF(N192="základní",J192,0)</f>
        <v>0</v>
      </c>
      <c r="BF192" s="177">
        <f>IF(N192="snížená",J192,0)</f>
        <v>0</v>
      </c>
      <c r="BG192" s="177">
        <f>IF(N192="zákl. přenesená",J192,0)</f>
        <v>0</v>
      </c>
      <c r="BH192" s="177">
        <f>IF(N192="sníž. přenesená",J192,0)</f>
        <v>0</v>
      </c>
      <c r="BI192" s="177">
        <f>IF(N192="nulová",J192,0)</f>
        <v>0</v>
      </c>
      <c r="BJ192" s="15" t="s">
        <v>84</v>
      </c>
      <c r="BK192" s="177">
        <f>ROUND(I192*H192,2)</f>
        <v>0</v>
      </c>
      <c r="BL192" s="15" t="s">
        <v>169</v>
      </c>
      <c r="BM192" s="176" t="s">
        <v>377</v>
      </c>
    </row>
    <row r="193" s="2" customFormat="1" ht="21.75" customHeight="1">
      <c r="A193" s="34"/>
      <c r="B193" s="163"/>
      <c r="C193" s="164" t="s">
        <v>378</v>
      </c>
      <c r="D193" s="164" t="s">
        <v>165</v>
      </c>
      <c r="E193" s="165" t="s">
        <v>379</v>
      </c>
      <c r="F193" s="166" t="s">
        <v>380</v>
      </c>
      <c r="G193" s="167" t="s">
        <v>121</v>
      </c>
      <c r="H193" s="168">
        <v>193.518</v>
      </c>
      <c r="I193" s="169"/>
      <c r="J193" s="170">
        <f>ROUND(I193*H193,2)</f>
        <v>0</v>
      </c>
      <c r="K193" s="171"/>
      <c r="L193" s="35"/>
      <c r="M193" s="172" t="s">
        <v>1</v>
      </c>
      <c r="N193" s="173" t="s">
        <v>44</v>
      </c>
      <c r="O193" s="73"/>
      <c r="P193" s="174">
        <f>O193*H193</f>
        <v>0</v>
      </c>
      <c r="Q193" s="174">
        <v>0</v>
      </c>
      <c r="R193" s="174">
        <f>Q193*H193</f>
        <v>0</v>
      </c>
      <c r="S193" s="174">
        <v>0</v>
      </c>
      <c r="T193" s="17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6" t="s">
        <v>169</v>
      </c>
      <c r="AT193" s="176" t="s">
        <v>165</v>
      </c>
      <c r="AU193" s="176" t="s">
        <v>88</v>
      </c>
      <c r="AY193" s="15" t="s">
        <v>163</v>
      </c>
      <c r="BE193" s="177">
        <f>IF(N193="základní",J193,0)</f>
        <v>0</v>
      </c>
      <c r="BF193" s="177">
        <f>IF(N193="snížená",J193,0)</f>
        <v>0</v>
      </c>
      <c r="BG193" s="177">
        <f>IF(N193="zákl. přenesená",J193,0)</f>
        <v>0</v>
      </c>
      <c r="BH193" s="177">
        <f>IF(N193="sníž. přenesená",J193,0)</f>
        <v>0</v>
      </c>
      <c r="BI193" s="177">
        <f>IF(N193="nulová",J193,0)</f>
        <v>0</v>
      </c>
      <c r="BJ193" s="15" t="s">
        <v>84</v>
      </c>
      <c r="BK193" s="177">
        <f>ROUND(I193*H193,2)</f>
        <v>0</v>
      </c>
      <c r="BL193" s="15" t="s">
        <v>169</v>
      </c>
      <c r="BM193" s="176" t="s">
        <v>381</v>
      </c>
    </row>
    <row r="194" s="2" customFormat="1" ht="24.15" customHeight="1">
      <c r="A194" s="34"/>
      <c r="B194" s="163"/>
      <c r="C194" s="164" t="s">
        <v>382</v>
      </c>
      <c r="D194" s="164" t="s">
        <v>165</v>
      </c>
      <c r="E194" s="165" t="s">
        <v>383</v>
      </c>
      <c r="F194" s="166" t="s">
        <v>384</v>
      </c>
      <c r="G194" s="167" t="s">
        <v>385</v>
      </c>
      <c r="H194" s="168">
        <v>10</v>
      </c>
      <c r="I194" s="169"/>
      <c r="J194" s="170">
        <f>ROUND(I194*H194,2)</f>
        <v>0</v>
      </c>
      <c r="K194" s="171"/>
      <c r="L194" s="35"/>
      <c r="M194" s="172" t="s">
        <v>1</v>
      </c>
      <c r="N194" s="173" t="s">
        <v>44</v>
      </c>
      <c r="O194" s="73"/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6" t="s">
        <v>169</v>
      </c>
      <c r="AT194" s="176" t="s">
        <v>165</v>
      </c>
      <c r="AU194" s="176" t="s">
        <v>88</v>
      </c>
      <c r="AY194" s="15" t="s">
        <v>163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5" t="s">
        <v>84</v>
      </c>
      <c r="BK194" s="177">
        <f>ROUND(I194*H194,2)</f>
        <v>0</v>
      </c>
      <c r="BL194" s="15" t="s">
        <v>169</v>
      </c>
      <c r="BM194" s="176" t="s">
        <v>386</v>
      </c>
    </row>
    <row r="195" s="2" customFormat="1" ht="24.15" customHeight="1">
      <c r="A195" s="34"/>
      <c r="B195" s="163"/>
      <c r="C195" s="164" t="s">
        <v>387</v>
      </c>
      <c r="D195" s="164" t="s">
        <v>165</v>
      </c>
      <c r="E195" s="165" t="s">
        <v>388</v>
      </c>
      <c r="F195" s="166" t="s">
        <v>389</v>
      </c>
      <c r="G195" s="167" t="s">
        <v>385</v>
      </c>
      <c r="H195" s="168">
        <v>200</v>
      </c>
      <c r="I195" s="169"/>
      <c r="J195" s="170">
        <f>ROUND(I195*H195,2)</f>
        <v>0</v>
      </c>
      <c r="K195" s="171"/>
      <c r="L195" s="35"/>
      <c r="M195" s="172" t="s">
        <v>1</v>
      </c>
      <c r="N195" s="173" t="s">
        <v>44</v>
      </c>
      <c r="O195" s="73"/>
      <c r="P195" s="174">
        <f>O195*H195</f>
        <v>0</v>
      </c>
      <c r="Q195" s="174">
        <v>0</v>
      </c>
      <c r="R195" s="174">
        <f>Q195*H195</f>
        <v>0</v>
      </c>
      <c r="S195" s="174">
        <v>0</v>
      </c>
      <c r="T195" s="17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6" t="s">
        <v>169</v>
      </c>
      <c r="AT195" s="176" t="s">
        <v>165</v>
      </c>
      <c r="AU195" s="176" t="s">
        <v>88</v>
      </c>
      <c r="AY195" s="15" t="s">
        <v>163</v>
      </c>
      <c r="BE195" s="177">
        <f>IF(N195="základní",J195,0)</f>
        <v>0</v>
      </c>
      <c r="BF195" s="177">
        <f>IF(N195="snížená",J195,0)</f>
        <v>0</v>
      </c>
      <c r="BG195" s="177">
        <f>IF(N195="zákl. přenesená",J195,0)</f>
        <v>0</v>
      </c>
      <c r="BH195" s="177">
        <f>IF(N195="sníž. přenesená",J195,0)</f>
        <v>0</v>
      </c>
      <c r="BI195" s="177">
        <f>IF(N195="nulová",J195,0)</f>
        <v>0</v>
      </c>
      <c r="BJ195" s="15" t="s">
        <v>84</v>
      </c>
      <c r="BK195" s="177">
        <f>ROUND(I195*H195,2)</f>
        <v>0</v>
      </c>
      <c r="BL195" s="15" t="s">
        <v>169</v>
      </c>
      <c r="BM195" s="176" t="s">
        <v>390</v>
      </c>
    </row>
    <row r="196" s="2" customFormat="1" ht="24.15" customHeight="1">
      <c r="A196" s="34"/>
      <c r="B196" s="163"/>
      <c r="C196" s="164" t="s">
        <v>391</v>
      </c>
      <c r="D196" s="164" t="s">
        <v>165</v>
      </c>
      <c r="E196" s="165" t="s">
        <v>392</v>
      </c>
      <c r="F196" s="166" t="s">
        <v>393</v>
      </c>
      <c r="G196" s="167" t="s">
        <v>385</v>
      </c>
      <c r="H196" s="168">
        <v>10</v>
      </c>
      <c r="I196" s="169"/>
      <c r="J196" s="170">
        <f>ROUND(I196*H196,2)</f>
        <v>0</v>
      </c>
      <c r="K196" s="171"/>
      <c r="L196" s="35"/>
      <c r="M196" s="172" t="s">
        <v>1</v>
      </c>
      <c r="N196" s="173" t="s">
        <v>44</v>
      </c>
      <c r="O196" s="73"/>
      <c r="P196" s="174">
        <f>O196*H196</f>
        <v>0</v>
      </c>
      <c r="Q196" s="174">
        <v>0</v>
      </c>
      <c r="R196" s="174">
        <f>Q196*H196</f>
        <v>0</v>
      </c>
      <c r="S196" s="174">
        <v>0</v>
      </c>
      <c r="T196" s="17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6" t="s">
        <v>169</v>
      </c>
      <c r="AT196" s="176" t="s">
        <v>165</v>
      </c>
      <c r="AU196" s="176" t="s">
        <v>88</v>
      </c>
      <c r="AY196" s="15" t="s">
        <v>163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15" t="s">
        <v>84</v>
      </c>
      <c r="BK196" s="177">
        <f>ROUND(I196*H196,2)</f>
        <v>0</v>
      </c>
      <c r="BL196" s="15" t="s">
        <v>169</v>
      </c>
      <c r="BM196" s="176" t="s">
        <v>394</v>
      </c>
    </row>
    <row r="197" s="2" customFormat="1" ht="24.15" customHeight="1">
      <c r="A197" s="34"/>
      <c r="B197" s="163"/>
      <c r="C197" s="164" t="s">
        <v>395</v>
      </c>
      <c r="D197" s="164" t="s">
        <v>165</v>
      </c>
      <c r="E197" s="165" t="s">
        <v>396</v>
      </c>
      <c r="F197" s="166" t="s">
        <v>397</v>
      </c>
      <c r="G197" s="167" t="s">
        <v>121</v>
      </c>
      <c r="H197" s="168">
        <v>158.30000000000001</v>
      </c>
      <c r="I197" s="169"/>
      <c r="J197" s="170">
        <f>ROUND(I197*H197,2)</f>
        <v>0</v>
      </c>
      <c r="K197" s="171"/>
      <c r="L197" s="35"/>
      <c r="M197" s="172" t="s">
        <v>1</v>
      </c>
      <c r="N197" s="173" t="s">
        <v>44</v>
      </c>
      <c r="O197" s="73"/>
      <c r="P197" s="174">
        <f>O197*H197</f>
        <v>0</v>
      </c>
      <c r="Q197" s="174">
        <v>4.0000000000000003E-05</v>
      </c>
      <c r="R197" s="174">
        <f>Q197*H197</f>
        <v>0.0063320000000000008</v>
      </c>
      <c r="S197" s="174">
        <v>0</v>
      </c>
      <c r="T197" s="17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6" t="s">
        <v>169</v>
      </c>
      <c r="AT197" s="176" t="s">
        <v>165</v>
      </c>
      <c r="AU197" s="176" t="s">
        <v>88</v>
      </c>
      <c r="AY197" s="15" t="s">
        <v>163</v>
      </c>
      <c r="BE197" s="177">
        <f>IF(N197="základní",J197,0)</f>
        <v>0</v>
      </c>
      <c r="BF197" s="177">
        <f>IF(N197="snížená",J197,0)</f>
        <v>0</v>
      </c>
      <c r="BG197" s="177">
        <f>IF(N197="zákl. přenesená",J197,0)</f>
        <v>0</v>
      </c>
      <c r="BH197" s="177">
        <f>IF(N197="sníž. přenesená",J197,0)</f>
        <v>0</v>
      </c>
      <c r="BI197" s="177">
        <f>IF(N197="nulová",J197,0)</f>
        <v>0</v>
      </c>
      <c r="BJ197" s="15" t="s">
        <v>84</v>
      </c>
      <c r="BK197" s="177">
        <f>ROUND(I197*H197,2)</f>
        <v>0</v>
      </c>
      <c r="BL197" s="15" t="s">
        <v>169</v>
      </c>
      <c r="BM197" s="176" t="s">
        <v>398</v>
      </c>
    </row>
    <row r="198" s="2" customFormat="1" ht="16.5" customHeight="1">
      <c r="A198" s="34"/>
      <c r="B198" s="163"/>
      <c r="C198" s="164" t="s">
        <v>399</v>
      </c>
      <c r="D198" s="164" t="s">
        <v>165</v>
      </c>
      <c r="E198" s="165" t="s">
        <v>400</v>
      </c>
      <c r="F198" s="166" t="s">
        <v>401</v>
      </c>
      <c r="G198" s="167" t="s">
        <v>226</v>
      </c>
      <c r="H198" s="168">
        <v>1</v>
      </c>
      <c r="I198" s="169"/>
      <c r="J198" s="170">
        <f>ROUND(I198*H198,2)</f>
        <v>0</v>
      </c>
      <c r="K198" s="171"/>
      <c r="L198" s="35"/>
      <c r="M198" s="172" t="s">
        <v>1</v>
      </c>
      <c r="N198" s="173" t="s">
        <v>44</v>
      </c>
      <c r="O198" s="73"/>
      <c r="P198" s="174">
        <f>O198*H198</f>
        <v>0</v>
      </c>
      <c r="Q198" s="174">
        <v>0.045859999999999998</v>
      </c>
      <c r="R198" s="174">
        <f>Q198*H198</f>
        <v>0.045859999999999998</v>
      </c>
      <c r="S198" s="174">
        <v>0</v>
      </c>
      <c r="T198" s="17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6" t="s">
        <v>169</v>
      </c>
      <c r="AT198" s="176" t="s">
        <v>165</v>
      </c>
      <c r="AU198" s="176" t="s">
        <v>88</v>
      </c>
      <c r="AY198" s="15" t="s">
        <v>163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5" t="s">
        <v>84</v>
      </c>
      <c r="BK198" s="177">
        <f>ROUND(I198*H198,2)</f>
        <v>0</v>
      </c>
      <c r="BL198" s="15" t="s">
        <v>169</v>
      </c>
      <c r="BM198" s="176" t="s">
        <v>402</v>
      </c>
    </row>
    <row r="199" s="2" customFormat="1" ht="16.5" customHeight="1">
      <c r="A199" s="34"/>
      <c r="B199" s="163"/>
      <c r="C199" s="164" t="s">
        <v>403</v>
      </c>
      <c r="D199" s="164" t="s">
        <v>165</v>
      </c>
      <c r="E199" s="165" t="s">
        <v>404</v>
      </c>
      <c r="F199" s="166" t="s">
        <v>405</v>
      </c>
      <c r="G199" s="167" t="s">
        <v>226</v>
      </c>
      <c r="H199" s="168">
        <v>2</v>
      </c>
      <c r="I199" s="169"/>
      <c r="J199" s="170">
        <f>ROUND(I199*H199,2)</f>
        <v>0</v>
      </c>
      <c r="K199" s="171"/>
      <c r="L199" s="35"/>
      <c r="M199" s="172" t="s">
        <v>1</v>
      </c>
      <c r="N199" s="173" t="s">
        <v>44</v>
      </c>
      <c r="O199" s="73"/>
      <c r="P199" s="174">
        <f>O199*H199</f>
        <v>0</v>
      </c>
      <c r="Q199" s="174">
        <v>0.00018000000000000001</v>
      </c>
      <c r="R199" s="174">
        <f>Q199*H199</f>
        <v>0.00036000000000000002</v>
      </c>
      <c r="S199" s="174">
        <v>0</v>
      </c>
      <c r="T199" s="17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6" t="s">
        <v>169</v>
      </c>
      <c r="AT199" s="176" t="s">
        <v>165</v>
      </c>
      <c r="AU199" s="176" t="s">
        <v>88</v>
      </c>
      <c r="AY199" s="15" t="s">
        <v>163</v>
      </c>
      <c r="BE199" s="177">
        <f>IF(N199="základní",J199,0)</f>
        <v>0</v>
      </c>
      <c r="BF199" s="177">
        <f>IF(N199="snížená",J199,0)</f>
        <v>0</v>
      </c>
      <c r="BG199" s="177">
        <f>IF(N199="zákl. přenesená",J199,0)</f>
        <v>0</v>
      </c>
      <c r="BH199" s="177">
        <f>IF(N199="sníž. přenesená",J199,0)</f>
        <v>0</v>
      </c>
      <c r="BI199" s="177">
        <f>IF(N199="nulová",J199,0)</f>
        <v>0</v>
      </c>
      <c r="BJ199" s="15" t="s">
        <v>84</v>
      </c>
      <c r="BK199" s="177">
        <f>ROUND(I199*H199,2)</f>
        <v>0</v>
      </c>
      <c r="BL199" s="15" t="s">
        <v>169</v>
      </c>
      <c r="BM199" s="176" t="s">
        <v>406</v>
      </c>
    </row>
    <row r="200" s="2" customFormat="1" ht="16.5" customHeight="1">
      <c r="A200" s="34"/>
      <c r="B200" s="163"/>
      <c r="C200" s="178" t="s">
        <v>407</v>
      </c>
      <c r="D200" s="178" t="s">
        <v>229</v>
      </c>
      <c r="E200" s="179" t="s">
        <v>408</v>
      </c>
      <c r="F200" s="180" t="s">
        <v>409</v>
      </c>
      <c r="G200" s="181" t="s">
        <v>226</v>
      </c>
      <c r="H200" s="182">
        <v>2</v>
      </c>
      <c r="I200" s="183"/>
      <c r="J200" s="184">
        <f>ROUND(I200*H200,2)</f>
        <v>0</v>
      </c>
      <c r="K200" s="185"/>
      <c r="L200" s="186"/>
      <c r="M200" s="187" t="s">
        <v>1</v>
      </c>
      <c r="N200" s="188" t="s">
        <v>44</v>
      </c>
      <c r="O200" s="73"/>
      <c r="P200" s="174">
        <f>O200*H200</f>
        <v>0</v>
      </c>
      <c r="Q200" s="174">
        <v>0.0089999999999999993</v>
      </c>
      <c r="R200" s="174">
        <f>Q200*H200</f>
        <v>0.017999999999999999</v>
      </c>
      <c r="S200" s="174">
        <v>0</v>
      </c>
      <c r="T200" s="17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6" t="s">
        <v>195</v>
      </c>
      <c r="AT200" s="176" t="s">
        <v>229</v>
      </c>
      <c r="AU200" s="176" t="s">
        <v>88</v>
      </c>
      <c r="AY200" s="15" t="s">
        <v>163</v>
      </c>
      <c r="BE200" s="177">
        <f>IF(N200="základní",J200,0)</f>
        <v>0</v>
      </c>
      <c r="BF200" s="177">
        <f>IF(N200="snížená",J200,0)</f>
        <v>0</v>
      </c>
      <c r="BG200" s="177">
        <f>IF(N200="zákl. přenesená",J200,0)</f>
        <v>0</v>
      </c>
      <c r="BH200" s="177">
        <f>IF(N200="sníž. přenesená",J200,0)</f>
        <v>0</v>
      </c>
      <c r="BI200" s="177">
        <f>IF(N200="nulová",J200,0)</f>
        <v>0</v>
      </c>
      <c r="BJ200" s="15" t="s">
        <v>84</v>
      </c>
      <c r="BK200" s="177">
        <f>ROUND(I200*H200,2)</f>
        <v>0</v>
      </c>
      <c r="BL200" s="15" t="s">
        <v>169</v>
      </c>
      <c r="BM200" s="176" t="s">
        <v>410</v>
      </c>
    </row>
    <row r="201" s="2" customFormat="1" ht="24.15" customHeight="1">
      <c r="A201" s="34"/>
      <c r="B201" s="163"/>
      <c r="C201" s="164" t="s">
        <v>411</v>
      </c>
      <c r="D201" s="164" t="s">
        <v>165</v>
      </c>
      <c r="E201" s="165" t="s">
        <v>412</v>
      </c>
      <c r="F201" s="166" t="s">
        <v>413</v>
      </c>
      <c r="G201" s="167" t="s">
        <v>168</v>
      </c>
      <c r="H201" s="168">
        <v>20.300999999999998</v>
      </c>
      <c r="I201" s="169"/>
      <c r="J201" s="170">
        <f>ROUND(I201*H201,2)</f>
        <v>0</v>
      </c>
      <c r="K201" s="171"/>
      <c r="L201" s="35"/>
      <c r="M201" s="172" t="s">
        <v>1</v>
      </c>
      <c r="N201" s="173" t="s">
        <v>44</v>
      </c>
      <c r="O201" s="73"/>
      <c r="P201" s="174">
        <f>O201*H201</f>
        <v>0</v>
      </c>
      <c r="Q201" s="174">
        <v>0</v>
      </c>
      <c r="R201" s="174">
        <f>Q201*H201</f>
        <v>0</v>
      </c>
      <c r="S201" s="174">
        <v>1.3</v>
      </c>
      <c r="T201" s="175">
        <f>S201*H201</f>
        <v>26.391299999999998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6" t="s">
        <v>169</v>
      </c>
      <c r="AT201" s="176" t="s">
        <v>165</v>
      </c>
      <c r="AU201" s="176" t="s">
        <v>88</v>
      </c>
      <c r="AY201" s="15" t="s">
        <v>163</v>
      </c>
      <c r="BE201" s="177">
        <f>IF(N201="základní",J201,0)</f>
        <v>0</v>
      </c>
      <c r="BF201" s="177">
        <f>IF(N201="snížená",J201,0)</f>
        <v>0</v>
      </c>
      <c r="BG201" s="177">
        <f>IF(N201="zákl. přenesená",J201,0)</f>
        <v>0</v>
      </c>
      <c r="BH201" s="177">
        <f>IF(N201="sníž. přenesená",J201,0)</f>
        <v>0</v>
      </c>
      <c r="BI201" s="177">
        <f>IF(N201="nulová",J201,0)</f>
        <v>0</v>
      </c>
      <c r="BJ201" s="15" t="s">
        <v>84</v>
      </c>
      <c r="BK201" s="177">
        <f>ROUND(I201*H201,2)</f>
        <v>0</v>
      </c>
      <c r="BL201" s="15" t="s">
        <v>169</v>
      </c>
      <c r="BM201" s="176" t="s">
        <v>414</v>
      </c>
    </row>
    <row r="202" s="2" customFormat="1" ht="33" customHeight="1">
      <c r="A202" s="34"/>
      <c r="B202" s="163"/>
      <c r="C202" s="164" t="s">
        <v>415</v>
      </c>
      <c r="D202" s="164" t="s">
        <v>165</v>
      </c>
      <c r="E202" s="165" t="s">
        <v>416</v>
      </c>
      <c r="F202" s="166" t="s">
        <v>417</v>
      </c>
      <c r="G202" s="167" t="s">
        <v>168</v>
      </c>
      <c r="H202" s="168">
        <v>4.9500000000000002</v>
      </c>
      <c r="I202" s="169"/>
      <c r="J202" s="170">
        <f>ROUND(I202*H202,2)</f>
        <v>0</v>
      </c>
      <c r="K202" s="171"/>
      <c r="L202" s="35"/>
      <c r="M202" s="172" t="s">
        <v>1</v>
      </c>
      <c r="N202" s="173" t="s">
        <v>44</v>
      </c>
      <c r="O202" s="73"/>
      <c r="P202" s="174">
        <f>O202*H202</f>
        <v>0</v>
      </c>
      <c r="Q202" s="174">
        <v>0</v>
      </c>
      <c r="R202" s="174">
        <f>Q202*H202</f>
        <v>0</v>
      </c>
      <c r="S202" s="174">
        <v>1.671</v>
      </c>
      <c r="T202" s="175">
        <f>S202*H202</f>
        <v>8.2714499999999997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6" t="s">
        <v>169</v>
      </c>
      <c r="AT202" s="176" t="s">
        <v>165</v>
      </c>
      <c r="AU202" s="176" t="s">
        <v>88</v>
      </c>
      <c r="AY202" s="15" t="s">
        <v>163</v>
      </c>
      <c r="BE202" s="177">
        <f>IF(N202="základní",J202,0)</f>
        <v>0</v>
      </c>
      <c r="BF202" s="177">
        <f>IF(N202="snížená",J202,0)</f>
        <v>0</v>
      </c>
      <c r="BG202" s="177">
        <f>IF(N202="zákl. přenesená",J202,0)</f>
        <v>0</v>
      </c>
      <c r="BH202" s="177">
        <f>IF(N202="sníž. přenesená",J202,0)</f>
        <v>0</v>
      </c>
      <c r="BI202" s="177">
        <f>IF(N202="nulová",J202,0)</f>
        <v>0</v>
      </c>
      <c r="BJ202" s="15" t="s">
        <v>84</v>
      </c>
      <c r="BK202" s="177">
        <f>ROUND(I202*H202,2)</f>
        <v>0</v>
      </c>
      <c r="BL202" s="15" t="s">
        <v>169</v>
      </c>
      <c r="BM202" s="176" t="s">
        <v>418</v>
      </c>
    </row>
    <row r="203" s="2" customFormat="1" ht="33" customHeight="1">
      <c r="A203" s="34"/>
      <c r="B203" s="163"/>
      <c r="C203" s="164" t="s">
        <v>419</v>
      </c>
      <c r="D203" s="164" t="s">
        <v>165</v>
      </c>
      <c r="E203" s="165" t="s">
        <v>420</v>
      </c>
      <c r="F203" s="166" t="s">
        <v>421</v>
      </c>
      <c r="G203" s="167" t="s">
        <v>168</v>
      </c>
      <c r="H203" s="168">
        <v>24.449999999999999</v>
      </c>
      <c r="I203" s="169"/>
      <c r="J203" s="170">
        <f>ROUND(I203*H203,2)</f>
        <v>0</v>
      </c>
      <c r="K203" s="171"/>
      <c r="L203" s="35"/>
      <c r="M203" s="172" t="s">
        <v>1</v>
      </c>
      <c r="N203" s="173" t="s">
        <v>44</v>
      </c>
      <c r="O203" s="73"/>
      <c r="P203" s="174">
        <f>O203*H203</f>
        <v>0</v>
      </c>
      <c r="Q203" s="174">
        <v>0</v>
      </c>
      <c r="R203" s="174">
        <f>Q203*H203</f>
        <v>0</v>
      </c>
      <c r="S203" s="174">
        <v>2.2000000000000002</v>
      </c>
      <c r="T203" s="175">
        <f>S203*H203</f>
        <v>53.790000000000006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6" t="s">
        <v>169</v>
      </c>
      <c r="AT203" s="176" t="s">
        <v>165</v>
      </c>
      <c r="AU203" s="176" t="s">
        <v>88</v>
      </c>
      <c r="AY203" s="15" t="s">
        <v>163</v>
      </c>
      <c r="BE203" s="177">
        <f>IF(N203="základní",J203,0)</f>
        <v>0</v>
      </c>
      <c r="BF203" s="177">
        <f>IF(N203="snížená",J203,0)</f>
        <v>0</v>
      </c>
      <c r="BG203" s="177">
        <f>IF(N203="zákl. přenesená",J203,0)</f>
        <v>0</v>
      </c>
      <c r="BH203" s="177">
        <f>IF(N203="sníž. přenesená",J203,0)</f>
        <v>0</v>
      </c>
      <c r="BI203" s="177">
        <f>IF(N203="nulová",J203,0)</f>
        <v>0</v>
      </c>
      <c r="BJ203" s="15" t="s">
        <v>84</v>
      </c>
      <c r="BK203" s="177">
        <f>ROUND(I203*H203,2)</f>
        <v>0</v>
      </c>
      <c r="BL203" s="15" t="s">
        <v>169</v>
      </c>
      <c r="BM203" s="176" t="s">
        <v>422</v>
      </c>
    </row>
    <row r="204" s="2" customFormat="1" ht="33" customHeight="1">
      <c r="A204" s="34"/>
      <c r="B204" s="163"/>
      <c r="C204" s="164" t="s">
        <v>423</v>
      </c>
      <c r="D204" s="164" t="s">
        <v>165</v>
      </c>
      <c r="E204" s="165" t="s">
        <v>424</v>
      </c>
      <c r="F204" s="166" t="s">
        <v>425</v>
      </c>
      <c r="G204" s="167" t="s">
        <v>168</v>
      </c>
      <c r="H204" s="168">
        <v>24.449999999999999</v>
      </c>
      <c r="I204" s="169"/>
      <c r="J204" s="170">
        <f>ROUND(I204*H204,2)</f>
        <v>0</v>
      </c>
      <c r="K204" s="171"/>
      <c r="L204" s="35"/>
      <c r="M204" s="172" t="s">
        <v>1</v>
      </c>
      <c r="N204" s="173" t="s">
        <v>44</v>
      </c>
      <c r="O204" s="73"/>
      <c r="P204" s="174">
        <f>O204*H204</f>
        <v>0</v>
      </c>
      <c r="Q204" s="174">
        <v>0</v>
      </c>
      <c r="R204" s="174">
        <f>Q204*H204</f>
        <v>0</v>
      </c>
      <c r="S204" s="174">
        <v>0.029000000000000001</v>
      </c>
      <c r="T204" s="175">
        <f>S204*H204</f>
        <v>0.70905000000000007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6" t="s">
        <v>169</v>
      </c>
      <c r="AT204" s="176" t="s">
        <v>165</v>
      </c>
      <c r="AU204" s="176" t="s">
        <v>88</v>
      </c>
      <c r="AY204" s="15" t="s">
        <v>163</v>
      </c>
      <c r="BE204" s="177">
        <f>IF(N204="základní",J204,0)</f>
        <v>0</v>
      </c>
      <c r="BF204" s="177">
        <f>IF(N204="snížená",J204,0)</f>
        <v>0</v>
      </c>
      <c r="BG204" s="177">
        <f>IF(N204="zákl. přenesená",J204,0)</f>
        <v>0</v>
      </c>
      <c r="BH204" s="177">
        <f>IF(N204="sníž. přenesená",J204,0)</f>
        <v>0</v>
      </c>
      <c r="BI204" s="177">
        <f>IF(N204="nulová",J204,0)</f>
        <v>0</v>
      </c>
      <c r="BJ204" s="15" t="s">
        <v>84</v>
      </c>
      <c r="BK204" s="177">
        <f>ROUND(I204*H204,2)</f>
        <v>0</v>
      </c>
      <c r="BL204" s="15" t="s">
        <v>169</v>
      </c>
      <c r="BM204" s="176" t="s">
        <v>426</v>
      </c>
    </row>
    <row r="205" s="2" customFormat="1" ht="24.15" customHeight="1">
      <c r="A205" s="34"/>
      <c r="B205" s="163"/>
      <c r="C205" s="164" t="s">
        <v>427</v>
      </c>
      <c r="D205" s="164" t="s">
        <v>165</v>
      </c>
      <c r="E205" s="165" t="s">
        <v>428</v>
      </c>
      <c r="F205" s="166" t="s">
        <v>429</v>
      </c>
      <c r="G205" s="167" t="s">
        <v>121</v>
      </c>
      <c r="H205" s="168">
        <v>12.300000000000001</v>
      </c>
      <c r="I205" s="169"/>
      <c r="J205" s="170">
        <f>ROUND(I205*H205,2)</f>
        <v>0</v>
      </c>
      <c r="K205" s="171"/>
      <c r="L205" s="35"/>
      <c r="M205" s="172" t="s">
        <v>1</v>
      </c>
      <c r="N205" s="173" t="s">
        <v>44</v>
      </c>
      <c r="O205" s="73"/>
      <c r="P205" s="174">
        <f>O205*H205</f>
        <v>0</v>
      </c>
      <c r="Q205" s="174">
        <v>0</v>
      </c>
      <c r="R205" s="174">
        <f>Q205*H205</f>
        <v>0</v>
      </c>
      <c r="S205" s="174">
        <v>0.052999999999999998</v>
      </c>
      <c r="T205" s="175">
        <f>S205*H205</f>
        <v>0.65190000000000004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6" t="s">
        <v>169</v>
      </c>
      <c r="AT205" s="176" t="s">
        <v>165</v>
      </c>
      <c r="AU205" s="176" t="s">
        <v>88</v>
      </c>
      <c r="AY205" s="15" t="s">
        <v>163</v>
      </c>
      <c r="BE205" s="177">
        <f>IF(N205="základní",J205,0)</f>
        <v>0</v>
      </c>
      <c r="BF205" s="177">
        <f>IF(N205="snížená",J205,0)</f>
        <v>0</v>
      </c>
      <c r="BG205" s="177">
        <f>IF(N205="zákl. přenesená",J205,0)</f>
        <v>0</v>
      </c>
      <c r="BH205" s="177">
        <f>IF(N205="sníž. přenesená",J205,0)</f>
        <v>0</v>
      </c>
      <c r="BI205" s="177">
        <f>IF(N205="nulová",J205,0)</f>
        <v>0</v>
      </c>
      <c r="BJ205" s="15" t="s">
        <v>84</v>
      </c>
      <c r="BK205" s="177">
        <f>ROUND(I205*H205,2)</f>
        <v>0</v>
      </c>
      <c r="BL205" s="15" t="s">
        <v>169</v>
      </c>
      <c r="BM205" s="176" t="s">
        <v>430</v>
      </c>
    </row>
    <row r="206" s="2" customFormat="1" ht="24.15" customHeight="1">
      <c r="A206" s="34"/>
      <c r="B206" s="163"/>
      <c r="C206" s="164" t="s">
        <v>431</v>
      </c>
      <c r="D206" s="164" t="s">
        <v>165</v>
      </c>
      <c r="E206" s="165" t="s">
        <v>432</v>
      </c>
      <c r="F206" s="166" t="s">
        <v>433</v>
      </c>
      <c r="G206" s="167" t="s">
        <v>168</v>
      </c>
      <c r="H206" s="168">
        <v>12.368</v>
      </c>
      <c r="I206" s="169"/>
      <c r="J206" s="170">
        <f>ROUND(I206*H206,2)</f>
        <v>0</v>
      </c>
      <c r="K206" s="171"/>
      <c r="L206" s="35"/>
      <c r="M206" s="172" t="s">
        <v>1</v>
      </c>
      <c r="N206" s="173" t="s">
        <v>44</v>
      </c>
      <c r="O206" s="73"/>
      <c r="P206" s="174">
        <f>O206*H206</f>
        <v>0</v>
      </c>
      <c r="Q206" s="174">
        <v>0</v>
      </c>
      <c r="R206" s="174">
        <f>Q206*H206</f>
        <v>0</v>
      </c>
      <c r="S206" s="174">
        <v>1.8</v>
      </c>
      <c r="T206" s="175">
        <f>S206*H206</f>
        <v>22.2624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6" t="s">
        <v>169</v>
      </c>
      <c r="AT206" s="176" t="s">
        <v>165</v>
      </c>
      <c r="AU206" s="176" t="s">
        <v>88</v>
      </c>
      <c r="AY206" s="15" t="s">
        <v>163</v>
      </c>
      <c r="BE206" s="177">
        <f>IF(N206="základní",J206,0)</f>
        <v>0</v>
      </c>
      <c r="BF206" s="177">
        <f>IF(N206="snížená",J206,0)</f>
        <v>0</v>
      </c>
      <c r="BG206" s="177">
        <f>IF(N206="zákl. přenesená",J206,0)</f>
        <v>0</v>
      </c>
      <c r="BH206" s="177">
        <f>IF(N206="sníž. přenesená",J206,0)</f>
        <v>0</v>
      </c>
      <c r="BI206" s="177">
        <f>IF(N206="nulová",J206,0)</f>
        <v>0</v>
      </c>
      <c r="BJ206" s="15" t="s">
        <v>84</v>
      </c>
      <c r="BK206" s="177">
        <f>ROUND(I206*H206,2)</f>
        <v>0</v>
      </c>
      <c r="BL206" s="15" t="s">
        <v>169</v>
      </c>
      <c r="BM206" s="176" t="s">
        <v>434</v>
      </c>
    </row>
    <row r="207" s="2" customFormat="1" ht="24.15" customHeight="1">
      <c r="A207" s="34"/>
      <c r="B207" s="163"/>
      <c r="C207" s="164" t="s">
        <v>435</v>
      </c>
      <c r="D207" s="164" t="s">
        <v>165</v>
      </c>
      <c r="E207" s="165" t="s">
        <v>436</v>
      </c>
      <c r="F207" s="166" t="s">
        <v>437</v>
      </c>
      <c r="G207" s="167" t="s">
        <v>168</v>
      </c>
      <c r="H207" s="168">
        <v>1.71</v>
      </c>
      <c r="I207" s="169"/>
      <c r="J207" s="170">
        <f>ROUND(I207*H207,2)</f>
        <v>0</v>
      </c>
      <c r="K207" s="171"/>
      <c r="L207" s="35"/>
      <c r="M207" s="172" t="s">
        <v>1</v>
      </c>
      <c r="N207" s="173" t="s">
        <v>44</v>
      </c>
      <c r="O207" s="73"/>
      <c r="P207" s="174">
        <f>O207*H207</f>
        <v>0</v>
      </c>
      <c r="Q207" s="174">
        <v>0</v>
      </c>
      <c r="R207" s="174">
        <f>Q207*H207</f>
        <v>0</v>
      </c>
      <c r="S207" s="174">
        <v>1.95</v>
      </c>
      <c r="T207" s="175">
        <f>S207*H207</f>
        <v>3.3344999999999998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6" t="s">
        <v>169</v>
      </c>
      <c r="AT207" s="176" t="s">
        <v>165</v>
      </c>
      <c r="AU207" s="176" t="s">
        <v>88</v>
      </c>
      <c r="AY207" s="15" t="s">
        <v>163</v>
      </c>
      <c r="BE207" s="177">
        <f>IF(N207="základní",J207,0)</f>
        <v>0</v>
      </c>
      <c r="BF207" s="177">
        <f>IF(N207="snížená",J207,0)</f>
        <v>0</v>
      </c>
      <c r="BG207" s="177">
        <f>IF(N207="zákl. přenesená",J207,0)</f>
        <v>0</v>
      </c>
      <c r="BH207" s="177">
        <f>IF(N207="sníž. přenesená",J207,0)</f>
        <v>0</v>
      </c>
      <c r="BI207" s="177">
        <f>IF(N207="nulová",J207,0)</f>
        <v>0</v>
      </c>
      <c r="BJ207" s="15" t="s">
        <v>84</v>
      </c>
      <c r="BK207" s="177">
        <f>ROUND(I207*H207,2)</f>
        <v>0</v>
      </c>
      <c r="BL207" s="15" t="s">
        <v>169</v>
      </c>
      <c r="BM207" s="176" t="s">
        <v>438</v>
      </c>
    </row>
    <row r="208" s="2" customFormat="1" ht="24.15" customHeight="1">
      <c r="A208" s="34"/>
      <c r="B208" s="163"/>
      <c r="C208" s="164" t="s">
        <v>439</v>
      </c>
      <c r="D208" s="164" t="s">
        <v>165</v>
      </c>
      <c r="E208" s="165" t="s">
        <v>440</v>
      </c>
      <c r="F208" s="166" t="s">
        <v>441</v>
      </c>
      <c r="G208" s="167" t="s">
        <v>226</v>
      </c>
      <c r="H208" s="168">
        <v>28</v>
      </c>
      <c r="I208" s="169"/>
      <c r="J208" s="170">
        <f>ROUND(I208*H208,2)</f>
        <v>0</v>
      </c>
      <c r="K208" s="171"/>
      <c r="L208" s="35"/>
      <c r="M208" s="172" t="s">
        <v>1</v>
      </c>
      <c r="N208" s="173" t="s">
        <v>44</v>
      </c>
      <c r="O208" s="73"/>
      <c r="P208" s="174">
        <f>O208*H208</f>
        <v>0</v>
      </c>
      <c r="Q208" s="174">
        <v>0</v>
      </c>
      <c r="R208" s="174">
        <f>Q208*H208</f>
        <v>0</v>
      </c>
      <c r="S208" s="174">
        <v>0.014999999999999999</v>
      </c>
      <c r="T208" s="175">
        <f>S208*H208</f>
        <v>0.41999999999999998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6" t="s">
        <v>169</v>
      </c>
      <c r="AT208" s="176" t="s">
        <v>165</v>
      </c>
      <c r="AU208" s="176" t="s">
        <v>88</v>
      </c>
      <c r="AY208" s="15" t="s">
        <v>163</v>
      </c>
      <c r="BE208" s="177">
        <f>IF(N208="základní",J208,0)</f>
        <v>0</v>
      </c>
      <c r="BF208" s="177">
        <f>IF(N208="snížená",J208,0)</f>
        <v>0</v>
      </c>
      <c r="BG208" s="177">
        <f>IF(N208="zákl. přenesená",J208,0)</f>
        <v>0</v>
      </c>
      <c r="BH208" s="177">
        <f>IF(N208="sníž. přenesená",J208,0)</f>
        <v>0</v>
      </c>
      <c r="BI208" s="177">
        <f>IF(N208="nulová",J208,0)</f>
        <v>0</v>
      </c>
      <c r="BJ208" s="15" t="s">
        <v>84</v>
      </c>
      <c r="BK208" s="177">
        <f>ROUND(I208*H208,2)</f>
        <v>0</v>
      </c>
      <c r="BL208" s="15" t="s">
        <v>169</v>
      </c>
      <c r="BM208" s="176" t="s">
        <v>442</v>
      </c>
    </row>
    <row r="209" s="2" customFormat="1" ht="24.15" customHeight="1">
      <c r="A209" s="34"/>
      <c r="B209" s="163"/>
      <c r="C209" s="164" t="s">
        <v>443</v>
      </c>
      <c r="D209" s="164" t="s">
        <v>165</v>
      </c>
      <c r="E209" s="165" t="s">
        <v>444</v>
      </c>
      <c r="F209" s="166" t="s">
        <v>445</v>
      </c>
      <c r="G209" s="167" t="s">
        <v>269</v>
      </c>
      <c r="H209" s="168">
        <v>19.199999999999999</v>
      </c>
      <c r="I209" s="169"/>
      <c r="J209" s="170">
        <f>ROUND(I209*H209,2)</f>
        <v>0</v>
      </c>
      <c r="K209" s="171"/>
      <c r="L209" s="35"/>
      <c r="M209" s="172" t="s">
        <v>1</v>
      </c>
      <c r="N209" s="173" t="s">
        <v>44</v>
      </c>
      <c r="O209" s="73"/>
      <c r="P209" s="174">
        <f>O209*H209</f>
        <v>0</v>
      </c>
      <c r="Q209" s="174">
        <v>0</v>
      </c>
      <c r="R209" s="174">
        <f>Q209*H209</f>
        <v>0</v>
      </c>
      <c r="S209" s="174">
        <v>0.065000000000000002</v>
      </c>
      <c r="T209" s="175">
        <f>S209*H209</f>
        <v>1.248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6" t="s">
        <v>169</v>
      </c>
      <c r="AT209" s="176" t="s">
        <v>165</v>
      </c>
      <c r="AU209" s="176" t="s">
        <v>88</v>
      </c>
      <c r="AY209" s="15" t="s">
        <v>163</v>
      </c>
      <c r="BE209" s="177">
        <f>IF(N209="základní",J209,0)</f>
        <v>0</v>
      </c>
      <c r="BF209" s="177">
        <f>IF(N209="snížená",J209,0)</f>
        <v>0</v>
      </c>
      <c r="BG209" s="177">
        <f>IF(N209="zákl. přenesená",J209,0)</f>
        <v>0</v>
      </c>
      <c r="BH209" s="177">
        <f>IF(N209="sníž. přenesená",J209,0)</f>
        <v>0</v>
      </c>
      <c r="BI209" s="177">
        <f>IF(N209="nulová",J209,0)</f>
        <v>0</v>
      </c>
      <c r="BJ209" s="15" t="s">
        <v>84</v>
      </c>
      <c r="BK209" s="177">
        <f>ROUND(I209*H209,2)</f>
        <v>0</v>
      </c>
      <c r="BL209" s="15" t="s">
        <v>169</v>
      </c>
      <c r="BM209" s="176" t="s">
        <v>446</v>
      </c>
    </row>
    <row r="210" s="2" customFormat="1" ht="24.15" customHeight="1">
      <c r="A210" s="34"/>
      <c r="B210" s="163"/>
      <c r="C210" s="164" t="s">
        <v>447</v>
      </c>
      <c r="D210" s="164" t="s">
        <v>165</v>
      </c>
      <c r="E210" s="165" t="s">
        <v>448</v>
      </c>
      <c r="F210" s="166" t="s">
        <v>449</v>
      </c>
      <c r="G210" s="167" t="s">
        <v>269</v>
      </c>
      <c r="H210" s="168">
        <v>20</v>
      </c>
      <c r="I210" s="169"/>
      <c r="J210" s="170">
        <f>ROUND(I210*H210,2)</f>
        <v>0</v>
      </c>
      <c r="K210" s="171"/>
      <c r="L210" s="35"/>
      <c r="M210" s="172" t="s">
        <v>1</v>
      </c>
      <c r="N210" s="173" t="s">
        <v>44</v>
      </c>
      <c r="O210" s="73"/>
      <c r="P210" s="174">
        <f>O210*H210</f>
        <v>0</v>
      </c>
      <c r="Q210" s="174">
        <v>0</v>
      </c>
      <c r="R210" s="174">
        <f>Q210*H210</f>
        <v>0</v>
      </c>
      <c r="S210" s="174">
        <v>0</v>
      </c>
      <c r="T210" s="17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6" t="s">
        <v>169</v>
      </c>
      <c r="AT210" s="176" t="s">
        <v>165</v>
      </c>
      <c r="AU210" s="176" t="s">
        <v>88</v>
      </c>
      <c r="AY210" s="15" t="s">
        <v>163</v>
      </c>
      <c r="BE210" s="177">
        <f>IF(N210="základní",J210,0)</f>
        <v>0</v>
      </c>
      <c r="BF210" s="177">
        <f>IF(N210="snížená",J210,0)</f>
        <v>0</v>
      </c>
      <c r="BG210" s="177">
        <f>IF(N210="zákl. přenesená",J210,0)</f>
        <v>0</v>
      </c>
      <c r="BH210" s="177">
        <f>IF(N210="sníž. přenesená",J210,0)</f>
        <v>0</v>
      </c>
      <c r="BI210" s="177">
        <f>IF(N210="nulová",J210,0)</f>
        <v>0</v>
      </c>
      <c r="BJ210" s="15" t="s">
        <v>84</v>
      </c>
      <c r="BK210" s="177">
        <f>ROUND(I210*H210,2)</f>
        <v>0</v>
      </c>
      <c r="BL210" s="15" t="s">
        <v>169</v>
      </c>
      <c r="BM210" s="176" t="s">
        <v>450</v>
      </c>
    </row>
    <row r="211" s="2" customFormat="1" ht="37.8" customHeight="1">
      <c r="A211" s="34"/>
      <c r="B211" s="163"/>
      <c r="C211" s="164" t="s">
        <v>451</v>
      </c>
      <c r="D211" s="164" t="s">
        <v>165</v>
      </c>
      <c r="E211" s="165" t="s">
        <v>452</v>
      </c>
      <c r="F211" s="166" t="s">
        <v>453</v>
      </c>
      <c r="G211" s="167" t="s">
        <v>121</v>
      </c>
      <c r="H211" s="168">
        <v>251.09999999999999</v>
      </c>
      <c r="I211" s="169"/>
      <c r="J211" s="170">
        <f>ROUND(I211*H211,2)</f>
        <v>0</v>
      </c>
      <c r="K211" s="171"/>
      <c r="L211" s="35"/>
      <c r="M211" s="172" t="s">
        <v>1</v>
      </c>
      <c r="N211" s="173" t="s">
        <v>44</v>
      </c>
      <c r="O211" s="73"/>
      <c r="P211" s="174">
        <f>O211*H211</f>
        <v>0</v>
      </c>
      <c r="Q211" s="174">
        <v>0</v>
      </c>
      <c r="R211" s="174">
        <f>Q211*H211</f>
        <v>0</v>
      </c>
      <c r="S211" s="174">
        <v>0.050000000000000003</v>
      </c>
      <c r="T211" s="175">
        <f>S211*H211</f>
        <v>12.555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6" t="s">
        <v>169</v>
      </c>
      <c r="AT211" s="176" t="s">
        <v>165</v>
      </c>
      <c r="AU211" s="176" t="s">
        <v>88</v>
      </c>
      <c r="AY211" s="15" t="s">
        <v>163</v>
      </c>
      <c r="BE211" s="177">
        <f>IF(N211="základní",J211,0)</f>
        <v>0</v>
      </c>
      <c r="BF211" s="177">
        <f>IF(N211="snížená",J211,0)</f>
        <v>0</v>
      </c>
      <c r="BG211" s="177">
        <f>IF(N211="zákl. přenesená",J211,0)</f>
        <v>0</v>
      </c>
      <c r="BH211" s="177">
        <f>IF(N211="sníž. přenesená",J211,0)</f>
        <v>0</v>
      </c>
      <c r="BI211" s="177">
        <f>IF(N211="nulová",J211,0)</f>
        <v>0</v>
      </c>
      <c r="BJ211" s="15" t="s">
        <v>84</v>
      </c>
      <c r="BK211" s="177">
        <f>ROUND(I211*H211,2)</f>
        <v>0</v>
      </c>
      <c r="BL211" s="15" t="s">
        <v>169</v>
      </c>
      <c r="BM211" s="176" t="s">
        <v>454</v>
      </c>
    </row>
    <row r="212" s="2" customFormat="1" ht="37.8" customHeight="1">
      <c r="A212" s="34"/>
      <c r="B212" s="163"/>
      <c r="C212" s="164" t="s">
        <v>455</v>
      </c>
      <c r="D212" s="164" t="s">
        <v>165</v>
      </c>
      <c r="E212" s="165" t="s">
        <v>456</v>
      </c>
      <c r="F212" s="166" t="s">
        <v>457</v>
      </c>
      <c r="G212" s="167" t="s">
        <v>121</v>
      </c>
      <c r="H212" s="168">
        <v>193.518</v>
      </c>
      <c r="I212" s="169"/>
      <c r="J212" s="170">
        <f>ROUND(I212*H212,2)</f>
        <v>0</v>
      </c>
      <c r="K212" s="171"/>
      <c r="L212" s="35"/>
      <c r="M212" s="172" t="s">
        <v>1</v>
      </c>
      <c r="N212" s="173" t="s">
        <v>44</v>
      </c>
      <c r="O212" s="73"/>
      <c r="P212" s="174">
        <f>O212*H212</f>
        <v>0</v>
      </c>
      <c r="Q212" s="174">
        <v>0</v>
      </c>
      <c r="R212" s="174">
        <f>Q212*H212</f>
        <v>0</v>
      </c>
      <c r="S212" s="174">
        <v>0.058999999999999997</v>
      </c>
      <c r="T212" s="175">
        <f>S212*H212</f>
        <v>11.417562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6" t="s">
        <v>169</v>
      </c>
      <c r="AT212" s="176" t="s">
        <v>165</v>
      </c>
      <c r="AU212" s="176" t="s">
        <v>88</v>
      </c>
      <c r="AY212" s="15" t="s">
        <v>163</v>
      </c>
      <c r="BE212" s="177">
        <f>IF(N212="základní",J212,0)</f>
        <v>0</v>
      </c>
      <c r="BF212" s="177">
        <f>IF(N212="snížená",J212,0)</f>
        <v>0</v>
      </c>
      <c r="BG212" s="177">
        <f>IF(N212="zákl. přenesená",J212,0)</f>
        <v>0</v>
      </c>
      <c r="BH212" s="177">
        <f>IF(N212="sníž. přenesená",J212,0)</f>
        <v>0</v>
      </c>
      <c r="BI212" s="177">
        <f>IF(N212="nulová",J212,0)</f>
        <v>0</v>
      </c>
      <c r="BJ212" s="15" t="s">
        <v>84</v>
      </c>
      <c r="BK212" s="177">
        <f>ROUND(I212*H212,2)</f>
        <v>0</v>
      </c>
      <c r="BL212" s="15" t="s">
        <v>169</v>
      </c>
      <c r="BM212" s="176" t="s">
        <v>458</v>
      </c>
    </row>
    <row r="213" s="12" customFormat="1" ht="22.8" customHeight="1">
      <c r="A213" s="12"/>
      <c r="B213" s="150"/>
      <c r="C213" s="12"/>
      <c r="D213" s="151" t="s">
        <v>78</v>
      </c>
      <c r="E213" s="161" t="s">
        <v>459</v>
      </c>
      <c r="F213" s="161" t="s">
        <v>460</v>
      </c>
      <c r="G213" s="12"/>
      <c r="H213" s="12"/>
      <c r="I213" s="153"/>
      <c r="J213" s="162">
        <f>BK213</f>
        <v>0</v>
      </c>
      <c r="K213" s="12"/>
      <c r="L213" s="150"/>
      <c r="M213" s="155"/>
      <c r="N213" s="156"/>
      <c r="O213" s="156"/>
      <c r="P213" s="157">
        <f>SUM(P214:P218)</f>
        <v>0</v>
      </c>
      <c r="Q213" s="156"/>
      <c r="R213" s="157">
        <f>SUM(R214:R218)</f>
        <v>0</v>
      </c>
      <c r="S213" s="156"/>
      <c r="T213" s="158">
        <f>SUM(T214:T218)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51" t="s">
        <v>84</v>
      </c>
      <c r="AT213" s="159" t="s">
        <v>78</v>
      </c>
      <c r="AU213" s="159" t="s">
        <v>84</v>
      </c>
      <c r="AY213" s="151" t="s">
        <v>163</v>
      </c>
      <c r="BK213" s="160">
        <f>SUM(BK214:BK218)</f>
        <v>0</v>
      </c>
    </row>
    <row r="214" s="2" customFormat="1" ht="24.15" customHeight="1">
      <c r="A214" s="34"/>
      <c r="B214" s="163"/>
      <c r="C214" s="164" t="s">
        <v>461</v>
      </c>
      <c r="D214" s="164" t="s">
        <v>165</v>
      </c>
      <c r="E214" s="165" t="s">
        <v>462</v>
      </c>
      <c r="F214" s="166" t="s">
        <v>463</v>
      </c>
      <c r="G214" s="167" t="s">
        <v>184</v>
      </c>
      <c r="H214" s="168">
        <v>142.334</v>
      </c>
      <c r="I214" s="169"/>
      <c r="J214" s="170">
        <f>ROUND(I214*H214,2)</f>
        <v>0</v>
      </c>
      <c r="K214" s="171"/>
      <c r="L214" s="35"/>
      <c r="M214" s="172" t="s">
        <v>1</v>
      </c>
      <c r="N214" s="173" t="s">
        <v>44</v>
      </c>
      <c r="O214" s="73"/>
      <c r="P214" s="174">
        <f>O214*H214</f>
        <v>0</v>
      </c>
      <c r="Q214" s="174">
        <v>0</v>
      </c>
      <c r="R214" s="174">
        <f>Q214*H214</f>
        <v>0</v>
      </c>
      <c r="S214" s="174">
        <v>0</v>
      </c>
      <c r="T214" s="17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6" t="s">
        <v>169</v>
      </c>
      <c r="AT214" s="176" t="s">
        <v>165</v>
      </c>
      <c r="AU214" s="176" t="s">
        <v>88</v>
      </c>
      <c r="AY214" s="15" t="s">
        <v>163</v>
      </c>
      <c r="BE214" s="177">
        <f>IF(N214="základní",J214,0)</f>
        <v>0</v>
      </c>
      <c r="BF214" s="177">
        <f>IF(N214="snížená",J214,0)</f>
        <v>0</v>
      </c>
      <c r="BG214" s="177">
        <f>IF(N214="zákl. přenesená",J214,0)</f>
        <v>0</v>
      </c>
      <c r="BH214" s="177">
        <f>IF(N214="sníž. přenesená",J214,0)</f>
        <v>0</v>
      </c>
      <c r="BI214" s="177">
        <f>IF(N214="nulová",J214,0)</f>
        <v>0</v>
      </c>
      <c r="BJ214" s="15" t="s">
        <v>84</v>
      </c>
      <c r="BK214" s="177">
        <f>ROUND(I214*H214,2)</f>
        <v>0</v>
      </c>
      <c r="BL214" s="15" t="s">
        <v>169</v>
      </c>
      <c r="BM214" s="176" t="s">
        <v>464</v>
      </c>
    </row>
    <row r="215" s="2" customFormat="1" ht="24.15" customHeight="1">
      <c r="A215" s="34"/>
      <c r="B215" s="163"/>
      <c r="C215" s="164" t="s">
        <v>465</v>
      </c>
      <c r="D215" s="164" t="s">
        <v>165</v>
      </c>
      <c r="E215" s="165" t="s">
        <v>466</v>
      </c>
      <c r="F215" s="166" t="s">
        <v>467</v>
      </c>
      <c r="G215" s="167" t="s">
        <v>184</v>
      </c>
      <c r="H215" s="168">
        <v>142.334</v>
      </c>
      <c r="I215" s="169"/>
      <c r="J215" s="170">
        <f>ROUND(I215*H215,2)</f>
        <v>0</v>
      </c>
      <c r="K215" s="171"/>
      <c r="L215" s="35"/>
      <c r="M215" s="172" t="s">
        <v>1</v>
      </c>
      <c r="N215" s="173" t="s">
        <v>44</v>
      </c>
      <c r="O215" s="73"/>
      <c r="P215" s="174">
        <f>O215*H215</f>
        <v>0</v>
      </c>
      <c r="Q215" s="174">
        <v>0</v>
      </c>
      <c r="R215" s="174">
        <f>Q215*H215</f>
        <v>0</v>
      </c>
      <c r="S215" s="174">
        <v>0</v>
      </c>
      <c r="T215" s="17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6" t="s">
        <v>169</v>
      </c>
      <c r="AT215" s="176" t="s">
        <v>165</v>
      </c>
      <c r="AU215" s="176" t="s">
        <v>88</v>
      </c>
      <c r="AY215" s="15" t="s">
        <v>163</v>
      </c>
      <c r="BE215" s="177">
        <f>IF(N215="základní",J215,0)</f>
        <v>0</v>
      </c>
      <c r="BF215" s="177">
        <f>IF(N215="snížená",J215,0)</f>
        <v>0</v>
      </c>
      <c r="BG215" s="177">
        <f>IF(N215="zákl. přenesená",J215,0)</f>
        <v>0</v>
      </c>
      <c r="BH215" s="177">
        <f>IF(N215="sníž. přenesená",J215,0)</f>
        <v>0</v>
      </c>
      <c r="BI215" s="177">
        <f>IF(N215="nulová",J215,0)</f>
        <v>0</v>
      </c>
      <c r="BJ215" s="15" t="s">
        <v>84</v>
      </c>
      <c r="BK215" s="177">
        <f>ROUND(I215*H215,2)</f>
        <v>0</v>
      </c>
      <c r="BL215" s="15" t="s">
        <v>169</v>
      </c>
      <c r="BM215" s="176" t="s">
        <v>468</v>
      </c>
    </row>
    <row r="216" s="2" customFormat="1" ht="24.15" customHeight="1">
      <c r="A216" s="34"/>
      <c r="B216" s="163"/>
      <c r="C216" s="164" t="s">
        <v>469</v>
      </c>
      <c r="D216" s="164" t="s">
        <v>165</v>
      </c>
      <c r="E216" s="165" t="s">
        <v>470</v>
      </c>
      <c r="F216" s="166" t="s">
        <v>471</v>
      </c>
      <c r="G216" s="167" t="s">
        <v>184</v>
      </c>
      <c r="H216" s="168">
        <v>142.334</v>
      </c>
      <c r="I216" s="169"/>
      <c r="J216" s="170">
        <f>ROUND(I216*H216,2)</f>
        <v>0</v>
      </c>
      <c r="K216" s="171"/>
      <c r="L216" s="35"/>
      <c r="M216" s="172" t="s">
        <v>1</v>
      </c>
      <c r="N216" s="173" t="s">
        <v>44</v>
      </c>
      <c r="O216" s="73"/>
      <c r="P216" s="174">
        <f>O216*H216</f>
        <v>0</v>
      </c>
      <c r="Q216" s="174">
        <v>0</v>
      </c>
      <c r="R216" s="174">
        <f>Q216*H216</f>
        <v>0</v>
      </c>
      <c r="S216" s="174">
        <v>0</v>
      </c>
      <c r="T216" s="175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6" t="s">
        <v>169</v>
      </c>
      <c r="AT216" s="176" t="s">
        <v>165</v>
      </c>
      <c r="AU216" s="176" t="s">
        <v>88</v>
      </c>
      <c r="AY216" s="15" t="s">
        <v>163</v>
      </c>
      <c r="BE216" s="177">
        <f>IF(N216="základní",J216,0)</f>
        <v>0</v>
      </c>
      <c r="BF216" s="177">
        <f>IF(N216="snížená",J216,0)</f>
        <v>0</v>
      </c>
      <c r="BG216" s="177">
        <f>IF(N216="zákl. přenesená",J216,0)</f>
        <v>0</v>
      </c>
      <c r="BH216" s="177">
        <f>IF(N216="sníž. přenesená",J216,0)</f>
        <v>0</v>
      </c>
      <c r="BI216" s="177">
        <f>IF(N216="nulová",J216,0)</f>
        <v>0</v>
      </c>
      <c r="BJ216" s="15" t="s">
        <v>84</v>
      </c>
      <c r="BK216" s="177">
        <f>ROUND(I216*H216,2)</f>
        <v>0</v>
      </c>
      <c r="BL216" s="15" t="s">
        <v>169</v>
      </c>
      <c r="BM216" s="176" t="s">
        <v>472</v>
      </c>
    </row>
    <row r="217" s="2" customFormat="1" ht="24.15" customHeight="1">
      <c r="A217" s="34"/>
      <c r="B217" s="163"/>
      <c r="C217" s="164" t="s">
        <v>473</v>
      </c>
      <c r="D217" s="164" t="s">
        <v>165</v>
      </c>
      <c r="E217" s="165" t="s">
        <v>474</v>
      </c>
      <c r="F217" s="166" t="s">
        <v>475</v>
      </c>
      <c r="G217" s="167" t="s">
        <v>184</v>
      </c>
      <c r="H217" s="168">
        <v>569.33600000000001</v>
      </c>
      <c r="I217" s="169"/>
      <c r="J217" s="170">
        <f>ROUND(I217*H217,2)</f>
        <v>0</v>
      </c>
      <c r="K217" s="171"/>
      <c r="L217" s="35"/>
      <c r="M217" s="172" t="s">
        <v>1</v>
      </c>
      <c r="N217" s="173" t="s">
        <v>44</v>
      </c>
      <c r="O217" s="73"/>
      <c r="P217" s="174">
        <f>O217*H217</f>
        <v>0</v>
      </c>
      <c r="Q217" s="174">
        <v>0</v>
      </c>
      <c r="R217" s="174">
        <f>Q217*H217</f>
        <v>0</v>
      </c>
      <c r="S217" s="174">
        <v>0</v>
      </c>
      <c r="T217" s="17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6" t="s">
        <v>169</v>
      </c>
      <c r="AT217" s="176" t="s">
        <v>165</v>
      </c>
      <c r="AU217" s="176" t="s">
        <v>88</v>
      </c>
      <c r="AY217" s="15" t="s">
        <v>163</v>
      </c>
      <c r="BE217" s="177">
        <f>IF(N217="základní",J217,0)</f>
        <v>0</v>
      </c>
      <c r="BF217" s="177">
        <f>IF(N217="snížená",J217,0)</f>
        <v>0</v>
      </c>
      <c r="BG217" s="177">
        <f>IF(N217="zákl. přenesená",J217,0)</f>
        <v>0</v>
      </c>
      <c r="BH217" s="177">
        <f>IF(N217="sníž. přenesená",J217,0)</f>
        <v>0</v>
      </c>
      <c r="BI217" s="177">
        <f>IF(N217="nulová",J217,0)</f>
        <v>0</v>
      </c>
      <c r="BJ217" s="15" t="s">
        <v>84</v>
      </c>
      <c r="BK217" s="177">
        <f>ROUND(I217*H217,2)</f>
        <v>0</v>
      </c>
      <c r="BL217" s="15" t="s">
        <v>169</v>
      </c>
      <c r="BM217" s="176" t="s">
        <v>476</v>
      </c>
    </row>
    <row r="218" s="2" customFormat="1" ht="33" customHeight="1">
      <c r="A218" s="34"/>
      <c r="B218" s="163"/>
      <c r="C218" s="164" t="s">
        <v>477</v>
      </c>
      <c r="D218" s="164" t="s">
        <v>165</v>
      </c>
      <c r="E218" s="165" t="s">
        <v>478</v>
      </c>
      <c r="F218" s="166" t="s">
        <v>479</v>
      </c>
      <c r="G218" s="167" t="s">
        <v>184</v>
      </c>
      <c r="H218" s="168">
        <v>142.334</v>
      </c>
      <c r="I218" s="169"/>
      <c r="J218" s="170">
        <f>ROUND(I218*H218,2)</f>
        <v>0</v>
      </c>
      <c r="K218" s="171"/>
      <c r="L218" s="35"/>
      <c r="M218" s="172" t="s">
        <v>1</v>
      </c>
      <c r="N218" s="173" t="s">
        <v>44</v>
      </c>
      <c r="O218" s="73"/>
      <c r="P218" s="174">
        <f>O218*H218</f>
        <v>0</v>
      </c>
      <c r="Q218" s="174">
        <v>0</v>
      </c>
      <c r="R218" s="174">
        <f>Q218*H218</f>
        <v>0</v>
      </c>
      <c r="S218" s="174">
        <v>0</v>
      </c>
      <c r="T218" s="175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6" t="s">
        <v>169</v>
      </c>
      <c r="AT218" s="176" t="s">
        <v>165</v>
      </c>
      <c r="AU218" s="176" t="s">
        <v>88</v>
      </c>
      <c r="AY218" s="15" t="s">
        <v>163</v>
      </c>
      <c r="BE218" s="177">
        <f>IF(N218="základní",J218,0)</f>
        <v>0</v>
      </c>
      <c r="BF218" s="177">
        <f>IF(N218="snížená",J218,0)</f>
        <v>0</v>
      </c>
      <c r="BG218" s="177">
        <f>IF(N218="zákl. přenesená",J218,0)</f>
        <v>0</v>
      </c>
      <c r="BH218" s="177">
        <f>IF(N218="sníž. přenesená",J218,0)</f>
        <v>0</v>
      </c>
      <c r="BI218" s="177">
        <f>IF(N218="nulová",J218,0)</f>
        <v>0</v>
      </c>
      <c r="BJ218" s="15" t="s">
        <v>84</v>
      </c>
      <c r="BK218" s="177">
        <f>ROUND(I218*H218,2)</f>
        <v>0</v>
      </c>
      <c r="BL218" s="15" t="s">
        <v>169</v>
      </c>
      <c r="BM218" s="176" t="s">
        <v>480</v>
      </c>
    </row>
    <row r="219" s="12" customFormat="1" ht="22.8" customHeight="1">
      <c r="A219" s="12"/>
      <c r="B219" s="150"/>
      <c r="C219" s="12"/>
      <c r="D219" s="151" t="s">
        <v>78</v>
      </c>
      <c r="E219" s="161" t="s">
        <v>481</v>
      </c>
      <c r="F219" s="161" t="s">
        <v>482</v>
      </c>
      <c r="G219" s="12"/>
      <c r="H219" s="12"/>
      <c r="I219" s="153"/>
      <c r="J219" s="162">
        <f>BK219</f>
        <v>0</v>
      </c>
      <c r="K219" s="12"/>
      <c r="L219" s="150"/>
      <c r="M219" s="155"/>
      <c r="N219" s="156"/>
      <c r="O219" s="156"/>
      <c r="P219" s="157">
        <f>P220</f>
        <v>0</v>
      </c>
      <c r="Q219" s="156"/>
      <c r="R219" s="157">
        <f>R220</f>
        <v>0</v>
      </c>
      <c r="S219" s="156"/>
      <c r="T219" s="158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51" t="s">
        <v>84</v>
      </c>
      <c r="AT219" s="159" t="s">
        <v>78</v>
      </c>
      <c r="AU219" s="159" t="s">
        <v>84</v>
      </c>
      <c r="AY219" s="151" t="s">
        <v>163</v>
      </c>
      <c r="BK219" s="160">
        <f>BK220</f>
        <v>0</v>
      </c>
    </row>
    <row r="220" s="2" customFormat="1" ht="21.75" customHeight="1">
      <c r="A220" s="34"/>
      <c r="B220" s="163"/>
      <c r="C220" s="164" t="s">
        <v>483</v>
      </c>
      <c r="D220" s="164" t="s">
        <v>165</v>
      </c>
      <c r="E220" s="165" t="s">
        <v>484</v>
      </c>
      <c r="F220" s="166" t="s">
        <v>485</v>
      </c>
      <c r="G220" s="167" t="s">
        <v>184</v>
      </c>
      <c r="H220" s="168">
        <v>133.09700000000001</v>
      </c>
      <c r="I220" s="169"/>
      <c r="J220" s="170">
        <f>ROUND(I220*H220,2)</f>
        <v>0</v>
      </c>
      <c r="K220" s="171"/>
      <c r="L220" s="35"/>
      <c r="M220" s="172" t="s">
        <v>1</v>
      </c>
      <c r="N220" s="173" t="s">
        <v>44</v>
      </c>
      <c r="O220" s="73"/>
      <c r="P220" s="174">
        <f>O220*H220</f>
        <v>0</v>
      </c>
      <c r="Q220" s="174">
        <v>0</v>
      </c>
      <c r="R220" s="174">
        <f>Q220*H220</f>
        <v>0</v>
      </c>
      <c r="S220" s="174">
        <v>0</v>
      </c>
      <c r="T220" s="175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76" t="s">
        <v>169</v>
      </c>
      <c r="AT220" s="176" t="s">
        <v>165</v>
      </c>
      <c r="AU220" s="176" t="s">
        <v>88</v>
      </c>
      <c r="AY220" s="15" t="s">
        <v>163</v>
      </c>
      <c r="BE220" s="177">
        <f>IF(N220="základní",J220,0)</f>
        <v>0</v>
      </c>
      <c r="BF220" s="177">
        <f>IF(N220="snížená",J220,0)</f>
        <v>0</v>
      </c>
      <c r="BG220" s="177">
        <f>IF(N220="zákl. přenesená",J220,0)</f>
        <v>0</v>
      </c>
      <c r="BH220" s="177">
        <f>IF(N220="sníž. přenesená",J220,0)</f>
        <v>0</v>
      </c>
      <c r="BI220" s="177">
        <f>IF(N220="nulová",J220,0)</f>
        <v>0</v>
      </c>
      <c r="BJ220" s="15" t="s">
        <v>84</v>
      </c>
      <c r="BK220" s="177">
        <f>ROUND(I220*H220,2)</f>
        <v>0</v>
      </c>
      <c r="BL220" s="15" t="s">
        <v>169</v>
      </c>
      <c r="BM220" s="176" t="s">
        <v>486</v>
      </c>
    </row>
    <row r="221" s="12" customFormat="1" ht="25.92" customHeight="1">
      <c r="A221" s="12"/>
      <c r="B221" s="150"/>
      <c r="C221" s="12"/>
      <c r="D221" s="151" t="s">
        <v>78</v>
      </c>
      <c r="E221" s="152" t="s">
        <v>487</v>
      </c>
      <c r="F221" s="152" t="s">
        <v>488</v>
      </c>
      <c r="G221" s="12"/>
      <c r="H221" s="12"/>
      <c r="I221" s="153"/>
      <c r="J221" s="154">
        <f>BK221</f>
        <v>0</v>
      </c>
      <c r="K221" s="12"/>
      <c r="L221" s="150"/>
      <c r="M221" s="155"/>
      <c r="N221" s="156"/>
      <c r="O221" s="156"/>
      <c r="P221" s="157">
        <f>P222+P229+P241+P243+P245+P250+P259+P271+P288+P298+P303</f>
        <v>0</v>
      </c>
      <c r="Q221" s="156"/>
      <c r="R221" s="157">
        <f>R222+R229+R241+R243+R245+R250+R259+R271+R288+R298+R303</f>
        <v>10.93389988</v>
      </c>
      <c r="S221" s="156"/>
      <c r="T221" s="158">
        <f>T222+T229+T241+T243+T245+T250+T259+T271+T288+T298+T303</f>
        <v>1.28196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51" t="s">
        <v>88</v>
      </c>
      <c r="AT221" s="159" t="s">
        <v>78</v>
      </c>
      <c r="AU221" s="159" t="s">
        <v>79</v>
      </c>
      <c r="AY221" s="151" t="s">
        <v>163</v>
      </c>
      <c r="BK221" s="160">
        <f>BK222+BK229+BK241+BK243+BK245+BK250+BK259+BK271+BK288+BK298+BK303</f>
        <v>0</v>
      </c>
    </row>
    <row r="222" s="12" customFormat="1" ht="22.8" customHeight="1">
      <c r="A222" s="12"/>
      <c r="B222" s="150"/>
      <c r="C222" s="12"/>
      <c r="D222" s="151" t="s">
        <v>78</v>
      </c>
      <c r="E222" s="161" t="s">
        <v>489</v>
      </c>
      <c r="F222" s="161" t="s">
        <v>490</v>
      </c>
      <c r="G222" s="12"/>
      <c r="H222" s="12"/>
      <c r="I222" s="153"/>
      <c r="J222" s="162">
        <f>BK222</f>
        <v>0</v>
      </c>
      <c r="K222" s="12"/>
      <c r="L222" s="150"/>
      <c r="M222" s="155"/>
      <c r="N222" s="156"/>
      <c r="O222" s="156"/>
      <c r="P222" s="157">
        <f>SUM(P223:P228)</f>
        <v>0</v>
      </c>
      <c r="Q222" s="156"/>
      <c r="R222" s="157">
        <f>SUM(R223:R228)</f>
        <v>4.0882391</v>
      </c>
      <c r="S222" s="156"/>
      <c r="T222" s="158">
        <f>SUM(T223:T228)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51" t="s">
        <v>88</v>
      </c>
      <c r="AT222" s="159" t="s">
        <v>78</v>
      </c>
      <c r="AU222" s="159" t="s">
        <v>84</v>
      </c>
      <c r="AY222" s="151" t="s">
        <v>163</v>
      </c>
      <c r="BK222" s="160">
        <f>SUM(BK223:BK228)</f>
        <v>0</v>
      </c>
    </row>
    <row r="223" s="2" customFormat="1" ht="24.15" customHeight="1">
      <c r="A223" s="34"/>
      <c r="B223" s="163"/>
      <c r="C223" s="164" t="s">
        <v>491</v>
      </c>
      <c r="D223" s="164" t="s">
        <v>165</v>
      </c>
      <c r="E223" s="165" t="s">
        <v>492</v>
      </c>
      <c r="F223" s="166" t="s">
        <v>493</v>
      </c>
      <c r="G223" s="167" t="s">
        <v>121</v>
      </c>
      <c r="H223" s="168">
        <v>161</v>
      </c>
      <c r="I223" s="169"/>
      <c r="J223" s="170">
        <f>ROUND(I223*H223,2)</f>
        <v>0</v>
      </c>
      <c r="K223" s="171"/>
      <c r="L223" s="35"/>
      <c r="M223" s="172" t="s">
        <v>1</v>
      </c>
      <c r="N223" s="173" t="s">
        <v>44</v>
      </c>
      <c r="O223" s="73"/>
      <c r="P223" s="174">
        <f>O223*H223</f>
        <v>0</v>
      </c>
      <c r="Q223" s="174">
        <v>0</v>
      </c>
      <c r="R223" s="174">
        <f>Q223*H223</f>
        <v>0</v>
      </c>
      <c r="S223" s="174">
        <v>0</v>
      </c>
      <c r="T223" s="17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6" t="s">
        <v>228</v>
      </c>
      <c r="AT223" s="176" t="s">
        <v>165</v>
      </c>
      <c r="AU223" s="176" t="s">
        <v>88</v>
      </c>
      <c r="AY223" s="15" t="s">
        <v>163</v>
      </c>
      <c r="BE223" s="177">
        <f>IF(N223="základní",J223,0)</f>
        <v>0</v>
      </c>
      <c r="BF223" s="177">
        <f>IF(N223="snížená",J223,0)</f>
        <v>0</v>
      </c>
      <c r="BG223" s="177">
        <f>IF(N223="zákl. přenesená",J223,0)</f>
        <v>0</v>
      </c>
      <c r="BH223" s="177">
        <f>IF(N223="sníž. přenesená",J223,0)</f>
        <v>0</v>
      </c>
      <c r="BI223" s="177">
        <f>IF(N223="nulová",J223,0)</f>
        <v>0</v>
      </c>
      <c r="BJ223" s="15" t="s">
        <v>84</v>
      </c>
      <c r="BK223" s="177">
        <f>ROUND(I223*H223,2)</f>
        <v>0</v>
      </c>
      <c r="BL223" s="15" t="s">
        <v>228</v>
      </c>
      <c r="BM223" s="176" t="s">
        <v>494</v>
      </c>
    </row>
    <row r="224" s="2" customFormat="1" ht="16.5" customHeight="1">
      <c r="A224" s="34"/>
      <c r="B224" s="163"/>
      <c r="C224" s="178" t="s">
        <v>495</v>
      </c>
      <c r="D224" s="178" t="s">
        <v>229</v>
      </c>
      <c r="E224" s="179" t="s">
        <v>496</v>
      </c>
      <c r="F224" s="180" t="s">
        <v>497</v>
      </c>
      <c r="G224" s="181" t="s">
        <v>184</v>
      </c>
      <c r="H224" s="182">
        <v>0.16900000000000001</v>
      </c>
      <c r="I224" s="183"/>
      <c r="J224" s="184">
        <f>ROUND(I224*H224,2)</f>
        <v>0</v>
      </c>
      <c r="K224" s="185"/>
      <c r="L224" s="186"/>
      <c r="M224" s="187" t="s">
        <v>1</v>
      </c>
      <c r="N224" s="188" t="s">
        <v>44</v>
      </c>
      <c r="O224" s="73"/>
      <c r="P224" s="174">
        <f>O224*H224</f>
        <v>0</v>
      </c>
      <c r="Q224" s="174">
        <v>1</v>
      </c>
      <c r="R224" s="174">
        <f>Q224*H224</f>
        <v>0.16900000000000001</v>
      </c>
      <c r="S224" s="174">
        <v>0</v>
      </c>
      <c r="T224" s="175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6" t="s">
        <v>295</v>
      </c>
      <c r="AT224" s="176" t="s">
        <v>229</v>
      </c>
      <c r="AU224" s="176" t="s">
        <v>88</v>
      </c>
      <c r="AY224" s="15" t="s">
        <v>163</v>
      </c>
      <c r="BE224" s="177">
        <f>IF(N224="základní",J224,0)</f>
        <v>0</v>
      </c>
      <c r="BF224" s="177">
        <f>IF(N224="snížená",J224,0)</f>
        <v>0</v>
      </c>
      <c r="BG224" s="177">
        <f>IF(N224="zákl. přenesená",J224,0)</f>
        <v>0</v>
      </c>
      <c r="BH224" s="177">
        <f>IF(N224="sníž. přenesená",J224,0)</f>
        <v>0</v>
      </c>
      <c r="BI224" s="177">
        <f>IF(N224="nulová",J224,0)</f>
        <v>0</v>
      </c>
      <c r="BJ224" s="15" t="s">
        <v>84</v>
      </c>
      <c r="BK224" s="177">
        <f>ROUND(I224*H224,2)</f>
        <v>0</v>
      </c>
      <c r="BL224" s="15" t="s">
        <v>228</v>
      </c>
      <c r="BM224" s="176" t="s">
        <v>498</v>
      </c>
    </row>
    <row r="225" s="2" customFormat="1" ht="24.15" customHeight="1">
      <c r="A225" s="34"/>
      <c r="B225" s="163"/>
      <c r="C225" s="164" t="s">
        <v>499</v>
      </c>
      <c r="D225" s="164" t="s">
        <v>165</v>
      </c>
      <c r="E225" s="165" t="s">
        <v>500</v>
      </c>
      <c r="F225" s="166" t="s">
        <v>501</v>
      </c>
      <c r="G225" s="167" t="s">
        <v>121</v>
      </c>
      <c r="H225" s="168">
        <v>322</v>
      </c>
      <c r="I225" s="169"/>
      <c r="J225" s="170">
        <f>ROUND(I225*H225,2)</f>
        <v>0</v>
      </c>
      <c r="K225" s="171"/>
      <c r="L225" s="35"/>
      <c r="M225" s="172" t="s">
        <v>1</v>
      </c>
      <c r="N225" s="173" t="s">
        <v>44</v>
      </c>
      <c r="O225" s="73"/>
      <c r="P225" s="174">
        <f>O225*H225</f>
        <v>0</v>
      </c>
      <c r="Q225" s="174">
        <v>0.00040000000000000002</v>
      </c>
      <c r="R225" s="174">
        <f>Q225*H225</f>
        <v>0.1288</v>
      </c>
      <c r="S225" s="174">
        <v>0</v>
      </c>
      <c r="T225" s="17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6" t="s">
        <v>228</v>
      </c>
      <c r="AT225" s="176" t="s">
        <v>165</v>
      </c>
      <c r="AU225" s="176" t="s">
        <v>88</v>
      </c>
      <c r="AY225" s="15" t="s">
        <v>163</v>
      </c>
      <c r="BE225" s="177">
        <f>IF(N225="základní",J225,0)</f>
        <v>0</v>
      </c>
      <c r="BF225" s="177">
        <f>IF(N225="snížená",J225,0)</f>
        <v>0</v>
      </c>
      <c r="BG225" s="177">
        <f>IF(N225="zákl. přenesená",J225,0)</f>
        <v>0</v>
      </c>
      <c r="BH225" s="177">
        <f>IF(N225="sníž. přenesená",J225,0)</f>
        <v>0</v>
      </c>
      <c r="BI225" s="177">
        <f>IF(N225="nulová",J225,0)</f>
        <v>0</v>
      </c>
      <c r="BJ225" s="15" t="s">
        <v>84</v>
      </c>
      <c r="BK225" s="177">
        <f>ROUND(I225*H225,2)</f>
        <v>0</v>
      </c>
      <c r="BL225" s="15" t="s">
        <v>228</v>
      </c>
      <c r="BM225" s="176" t="s">
        <v>502</v>
      </c>
    </row>
    <row r="226" s="2" customFormat="1" ht="37.8" customHeight="1">
      <c r="A226" s="34"/>
      <c r="B226" s="163"/>
      <c r="C226" s="178" t="s">
        <v>503</v>
      </c>
      <c r="D226" s="178" t="s">
        <v>229</v>
      </c>
      <c r="E226" s="179" t="s">
        <v>504</v>
      </c>
      <c r="F226" s="180" t="s">
        <v>505</v>
      </c>
      <c r="G226" s="181" t="s">
        <v>121</v>
      </c>
      <c r="H226" s="182">
        <v>375.291</v>
      </c>
      <c r="I226" s="183"/>
      <c r="J226" s="184">
        <f>ROUND(I226*H226,2)</f>
        <v>0</v>
      </c>
      <c r="K226" s="185"/>
      <c r="L226" s="186"/>
      <c r="M226" s="187" t="s">
        <v>1</v>
      </c>
      <c r="N226" s="188" t="s">
        <v>44</v>
      </c>
      <c r="O226" s="73"/>
      <c r="P226" s="174">
        <f>O226*H226</f>
        <v>0</v>
      </c>
      <c r="Q226" s="174">
        <v>0.0047000000000000002</v>
      </c>
      <c r="R226" s="174">
        <f>Q226*H226</f>
        <v>1.7638677</v>
      </c>
      <c r="S226" s="174">
        <v>0</v>
      </c>
      <c r="T226" s="175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76" t="s">
        <v>295</v>
      </c>
      <c r="AT226" s="176" t="s">
        <v>229</v>
      </c>
      <c r="AU226" s="176" t="s">
        <v>88</v>
      </c>
      <c r="AY226" s="15" t="s">
        <v>163</v>
      </c>
      <c r="BE226" s="177">
        <f>IF(N226="základní",J226,0)</f>
        <v>0</v>
      </c>
      <c r="BF226" s="177">
        <f>IF(N226="snížená",J226,0)</f>
        <v>0</v>
      </c>
      <c r="BG226" s="177">
        <f>IF(N226="zákl. přenesená",J226,0)</f>
        <v>0</v>
      </c>
      <c r="BH226" s="177">
        <f>IF(N226="sníž. přenesená",J226,0)</f>
        <v>0</v>
      </c>
      <c r="BI226" s="177">
        <f>IF(N226="nulová",J226,0)</f>
        <v>0</v>
      </c>
      <c r="BJ226" s="15" t="s">
        <v>84</v>
      </c>
      <c r="BK226" s="177">
        <f>ROUND(I226*H226,2)</f>
        <v>0</v>
      </c>
      <c r="BL226" s="15" t="s">
        <v>228</v>
      </c>
      <c r="BM226" s="176" t="s">
        <v>506</v>
      </c>
    </row>
    <row r="227" s="2" customFormat="1" ht="37.8" customHeight="1">
      <c r="A227" s="34"/>
      <c r="B227" s="163"/>
      <c r="C227" s="178" t="s">
        <v>507</v>
      </c>
      <c r="D227" s="178" t="s">
        <v>229</v>
      </c>
      <c r="E227" s="179" t="s">
        <v>508</v>
      </c>
      <c r="F227" s="180" t="s">
        <v>509</v>
      </c>
      <c r="G227" s="181" t="s">
        <v>121</v>
      </c>
      <c r="H227" s="182">
        <v>375.291</v>
      </c>
      <c r="I227" s="183"/>
      <c r="J227" s="184">
        <f>ROUND(I227*H227,2)</f>
        <v>0</v>
      </c>
      <c r="K227" s="185"/>
      <c r="L227" s="186"/>
      <c r="M227" s="187" t="s">
        <v>1</v>
      </c>
      <c r="N227" s="188" t="s">
        <v>44</v>
      </c>
      <c r="O227" s="73"/>
      <c r="P227" s="174">
        <f>O227*H227</f>
        <v>0</v>
      </c>
      <c r="Q227" s="174">
        <v>0.0054000000000000003</v>
      </c>
      <c r="R227" s="174">
        <f>Q227*H227</f>
        <v>2.0265713999999999</v>
      </c>
      <c r="S227" s="174">
        <v>0</v>
      </c>
      <c r="T227" s="17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76" t="s">
        <v>295</v>
      </c>
      <c r="AT227" s="176" t="s">
        <v>229</v>
      </c>
      <c r="AU227" s="176" t="s">
        <v>88</v>
      </c>
      <c r="AY227" s="15" t="s">
        <v>163</v>
      </c>
      <c r="BE227" s="177">
        <f>IF(N227="základní",J227,0)</f>
        <v>0</v>
      </c>
      <c r="BF227" s="177">
        <f>IF(N227="snížená",J227,0)</f>
        <v>0</v>
      </c>
      <c r="BG227" s="177">
        <f>IF(N227="zákl. přenesená",J227,0)</f>
        <v>0</v>
      </c>
      <c r="BH227" s="177">
        <f>IF(N227="sníž. přenesená",J227,0)</f>
        <v>0</v>
      </c>
      <c r="BI227" s="177">
        <f>IF(N227="nulová",J227,0)</f>
        <v>0</v>
      </c>
      <c r="BJ227" s="15" t="s">
        <v>84</v>
      </c>
      <c r="BK227" s="177">
        <f>ROUND(I227*H227,2)</f>
        <v>0</v>
      </c>
      <c r="BL227" s="15" t="s">
        <v>228</v>
      </c>
      <c r="BM227" s="176" t="s">
        <v>510</v>
      </c>
    </row>
    <row r="228" s="2" customFormat="1" ht="33" customHeight="1">
      <c r="A228" s="34"/>
      <c r="B228" s="163"/>
      <c r="C228" s="164" t="s">
        <v>511</v>
      </c>
      <c r="D228" s="164" t="s">
        <v>165</v>
      </c>
      <c r="E228" s="165" t="s">
        <v>512</v>
      </c>
      <c r="F228" s="166" t="s">
        <v>513</v>
      </c>
      <c r="G228" s="167" t="s">
        <v>184</v>
      </c>
      <c r="H228" s="168">
        <v>4.0880000000000001</v>
      </c>
      <c r="I228" s="169"/>
      <c r="J228" s="170">
        <f>ROUND(I228*H228,2)</f>
        <v>0</v>
      </c>
      <c r="K228" s="171"/>
      <c r="L228" s="35"/>
      <c r="M228" s="172" t="s">
        <v>1</v>
      </c>
      <c r="N228" s="173" t="s">
        <v>44</v>
      </c>
      <c r="O228" s="73"/>
      <c r="P228" s="174">
        <f>O228*H228</f>
        <v>0</v>
      </c>
      <c r="Q228" s="174">
        <v>0</v>
      </c>
      <c r="R228" s="174">
        <f>Q228*H228</f>
        <v>0</v>
      </c>
      <c r="S228" s="174">
        <v>0</v>
      </c>
      <c r="T228" s="175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76" t="s">
        <v>228</v>
      </c>
      <c r="AT228" s="176" t="s">
        <v>165</v>
      </c>
      <c r="AU228" s="176" t="s">
        <v>88</v>
      </c>
      <c r="AY228" s="15" t="s">
        <v>163</v>
      </c>
      <c r="BE228" s="177">
        <f>IF(N228="základní",J228,0)</f>
        <v>0</v>
      </c>
      <c r="BF228" s="177">
        <f>IF(N228="snížená",J228,0)</f>
        <v>0</v>
      </c>
      <c r="BG228" s="177">
        <f>IF(N228="zákl. přenesená",J228,0)</f>
        <v>0</v>
      </c>
      <c r="BH228" s="177">
        <f>IF(N228="sníž. přenesená",J228,0)</f>
        <v>0</v>
      </c>
      <c r="BI228" s="177">
        <f>IF(N228="nulová",J228,0)</f>
        <v>0</v>
      </c>
      <c r="BJ228" s="15" t="s">
        <v>84</v>
      </c>
      <c r="BK228" s="177">
        <f>ROUND(I228*H228,2)</f>
        <v>0</v>
      </c>
      <c r="BL228" s="15" t="s">
        <v>228</v>
      </c>
      <c r="BM228" s="176" t="s">
        <v>514</v>
      </c>
    </row>
    <row r="229" s="12" customFormat="1" ht="22.8" customHeight="1">
      <c r="A229" s="12"/>
      <c r="B229" s="150"/>
      <c r="C229" s="12"/>
      <c r="D229" s="151" t="s">
        <v>78</v>
      </c>
      <c r="E229" s="161" t="s">
        <v>515</v>
      </c>
      <c r="F229" s="161" t="s">
        <v>516</v>
      </c>
      <c r="G229" s="12"/>
      <c r="H229" s="12"/>
      <c r="I229" s="153"/>
      <c r="J229" s="162">
        <f>BK229</f>
        <v>0</v>
      </c>
      <c r="K229" s="12"/>
      <c r="L229" s="150"/>
      <c r="M229" s="155"/>
      <c r="N229" s="156"/>
      <c r="O229" s="156"/>
      <c r="P229" s="157">
        <f>SUM(P230:P240)</f>
        <v>0</v>
      </c>
      <c r="Q229" s="156"/>
      <c r="R229" s="157">
        <f>SUM(R230:R240)</f>
        <v>2.1592659799999998</v>
      </c>
      <c r="S229" s="156"/>
      <c r="T229" s="158">
        <f>SUM(T230:T240)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51" t="s">
        <v>88</v>
      </c>
      <c r="AT229" s="159" t="s">
        <v>78</v>
      </c>
      <c r="AU229" s="159" t="s">
        <v>84</v>
      </c>
      <c r="AY229" s="151" t="s">
        <v>163</v>
      </c>
      <c r="BK229" s="160">
        <f>SUM(BK230:BK240)</f>
        <v>0</v>
      </c>
    </row>
    <row r="230" s="2" customFormat="1" ht="24.15" customHeight="1">
      <c r="A230" s="34"/>
      <c r="B230" s="163"/>
      <c r="C230" s="164" t="s">
        <v>517</v>
      </c>
      <c r="D230" s="164" t="s">
        <v>165</v>
      </c>
      <c r="E230" s="165" t="s">
        <v>518</v>
      </c>
      <c r="F230" s="166" t="s">
        <v>519</v>
      </c>
      <c r="G230" s="167" t="s">
        <v>121</v>
      </c>
      <c r="H230" s="168">
        <v>316.60000000000002</v>
      </c>
      <c r="I230" s="169"/>
      <c r="J230" s="170">
        <f>ROUND(I230*H230,2)</f>
        <v>0</v>
      </c>
      <c r="K230" s="171"/>
      <c r="L230" s="35"/>
      <c r="M230" s="172" t="s">
        <v>1</v>
      </c>
      <c r="N230" s="173" t="s">
        <v>44</v>
      </c>
      <c r="O230" s="73"/>
      <c r="P230" s="174">
        <f>O230*H230</f>
        <v>0</v>
      </c>
      <c r="Q230" s="174">
        <v>0.00029999999999999997</v>
      </c>
      <c r="R230" s="174">
        <f>Q230*H230</f>
        <v>0.094979999999999995</v>
      </c>
      <c r="S230" s="174">
        <v>0</v>
      </c>
      <c r="T230" s="175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76" t="s">
        <v>228</v>
      </c>
      <c r="AT230" s="176" t="s">
        <v>165</v>
      </c>
      <c r="AU230" s="176" t="s">
        <v>88</v>
      </c>
      <c r="AY230" s="15" t="s">
        <v>163</v>
      </c>
      <c r="BE230" s="177">
        <f>IF(N230="základní",J230,0)</f>
        <v>0</v>
      </c>
      <c r="BF230" s="177">
        <f>IF(N230="snížená",J230,0)</f>
        <v>0</v>
      </c>
      <c r="BG230" s="177">
        <f>IF(N230="zákl. přenesená",J230,0)</f>
        <v>0</v>
      </c>
      <c r="BH230" s="177">
        <f>IF(N230="sníž. přenesená",J230,0)</f>
        <v>0</v>
      </c>
      <c r="BI230" s="177">
        <f>IF(N230="nulová",J230,0)</f>
        <v>0</v>
      </c>
      <c r="BJ230" s="15" t="s">
        <v>84</v>
      </c>
      <c r="BK230" s="177">
        <f>ROUND(I230*H230,2)</f>
        <v>0</v>
      </c>
      <c r="BL230" s="15" t="s">
        <v>228</v>
      </c>
      <c r="BM230" s="176" t="s">
        <v>520</v>
      </c>
    </row>
    <row r="231" s="2" customFormat="1" ht="24.15" customHeight="1">
      <c r="A231" s="34"/>
      <c r="B231" s="163"/>
      <c r="C231" s="178" t="s">
        <v>521</v>
      </c>
      <c r="D231" s="178" t="s">
        <v>229</v>
      </c>
      <c r="E231" s="179" t="s">
        <v>522</v>
      </c>
      <c r="F231" s="180" t="s">
        <v>523</v>
      </c>
      <c r="G231" s="181" t="s">
        <v>121</v>
      </c>
      <c r="H231" s="182">
        <v>174.13</v>
      </c>
      <c r="I231" s="183"/>
      <c r="J231" s="184">
        <f>ROUND(I231*H231,2)</f>
        <v>0</v>
      </c>
      <c r="K231" s="185"/>
      <c r="L231" s="186"/>
      <c r="M231" s="187" t="s">
        <v>1</v>
      </c>
      <c r="N231" s="188" t="s">
        <v>44</v>
      </c>
      <c r="O231" s="73"/>
      <c r="P231" s="174">
        <f>O231*H231</f>
        <v>0</v>
      </c>
      <c r="Q231" s="174">
        <v>0.0060000000000000001</v>
      </c>
      <c r="R231" s="174">
        <f>Q231*H231</f>
        <v>1.04478</v>
      </c>
      <c r="S231" s="174">
        <v>0</v>
      </c>
      <c r="T231" s="17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6" t="s">
        <v>295</v>
      </c>
      <c r="AT231" s="176" t="s">
        <v>229</v>
      </c>
      <c r="AU231" s="176" t="s">
        <v>88</v>
      </c>
      <c r="AY231" s="15" t="s">
        <v>163</v>
      </c>
      <c r="BE231" s="177">
        <f>IF(N231="základní",J231,0)</f>
        <v>0</v>
      </c>
      <c r="BF231" s="177">
        <f>IF(N231="snížená",J231,0)</f>
        <v>0</v>
      </c>
      <c r="BG231" s="177">
        <f>IF(N231="zákl. přenesená",J231,0)</f>
        <v>0</v>
      </c>
      <c r="BH231" s="177">
        <f>IF(N231="sníž. přenesená",J231,0)</f>
        <v>0</v>
      </c>
      <c r="BI231" s="177">
        <f>IF(N231="nulová",J231,0)</f>
        <v>0</v>
      </c>
      <c r="BJ231" s="15" t="s">
        <v>84</v>
      </c>
      <c r="BK231" s="177">
        <f>ROUND(I231*H231,2)</f>
        <v>0</v>
      </c>
      <c r="BL231" s="15" t="s">
        <v>228</v>
      </c>
      <c r="BM231" s="176" t="s">
        <v>524</v>
      </c>
    </row>
    <row r="232" s="2" customFormat="1" ht="24.15" customHeight="1">
      <c r="A232" s="34"/>
      <c r="B232" s="163"/>
      <c r="C232" s="178" t="s">
        <v>525</v>
      </c>
      <c r="D232" s="178" t="s">
        <v>229</v>
      </c>
      <c r="E232" s="179" t="s">
        <v>526</v>
      </c>
      <c r="F232" s="180" t="s">
        <v>527</v>
      </c>
      <c r="G232" s="181" t="s">
        <v>121</v>
      </c>
      <c r="H232" s="182">
        <v>174.13</v>
      </c>
      <c r="I232" s="183"/>
      <c r="J232" s="184">
        <f>ROUND(I232*H232,2)</f>
        <v>0</v>
      </c>
      <c r="K232" s="185"/>
      <c r="L232" s="186"/>
      <c r="M232" s="187" t="s">
        <v>1</v>
      </c>
      <c r="N232" s="188" t="s">
        <v>44</v>
      </c>
      <c r="O232" s="73"/>
      <c r="P232" s="174">
        <f>O232*H232</f>
        <v>0</v>
      </c>
      <c r="Q232" s="174">
        <v>0.0022399999999999998</v>
      </c>
      <c r="R232" s="174">
        <f>Q232*H232</f>
        <v>0.39005119999999993</v>
      </c>
      <c r="S232" s="174">
        <v>0</v>
      </c>
      <c r="T232" s="175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76" t="s">
        <v>295</v>
      </c>
      <c r="AT232" s="176" t="s">
        <v>229</v>
      </c>
      <c r="AU232" s="176" t="s">
        <v>88</v>
      </c>
      <c r="AY232" s="15" t="s">
        <v>163</v>
      </c>
      <c r="BE232" s="177">
        <f>IF(N232="základní",J232,0)</f>
        <v>0</v>
      </c>
      <c r="BF232" s="177">
        <f>IF(N232="snížená",J232,0)</f>
        <v>0</v>
      </c>
      <c r="BG232" s="177">
        <f>IF(N232="zákl. přenesená",J232,0)</f>
        <v>0</v>
      </c>
      <c r="BH232" s="177">
        <f>IF(N232="sníž. přenesená",J232,0)</f>
        <v>0</v>
      </c>
      <c r="BI232" s="177">
        <f>IF(N232="nulová",J232,0)</f>
        <v>0</v>
      </c>
      <c r="BJ232" s="15" t="s">
        <v>84</v>
      </c>
      <c r="BK232" s="177">
        <f>ROUND(I232*H232,2)</f>
        <v>0</v>
      </c>
      <c r="BL232" s="15" t="s">
        <v>228</v>
      </c>
      <c r="BM232" s="176" t="s">
        <v>528</v>
      </c>
    </row>
    <row r="233" s="2" customFormat="1" ht="24.15" customHeight="1">
      <c r="A233" s="34"/>
      <c r="B233" s="163"/>
      <c r="C233" s="164" t="s">
        <v>529</v>
      </c>
      <c r="D233" s="164" t="s">
        <v>165</v>
      </c>
      <c r="E233" s="165" t="s">
        <v>530</v>
      </c>
      <c r="F233" s="166" t="s">
        <v>531</v>
      </c>
      <c r="G233" s="167" t="s">
        <v>121</v>
      </c>
      <c r="H233" s="168">
        <v>316.60000000000002</v>
      </c>
      <c r="I233" s="169"/>
      <c r="J233" s="170">
        <f>ROUND(I233*H233,2)</f>
        <v>0</v>
      </c>
      <c r="K233" s="171"/>
      <c r="L233" s="35"/>
      <c r="M233" s="172" t="s">
        <v>1</v>
      </c>
      <c r="N233" s="173" t="s">
        <v>44</v>
      </c>
      <c r="O233" s="73"/>
      <c r="P233" s="174">
        <f>O233*H233</f>
        <v>0</v>
      </c>
      <c r="Q233" s="174">
        <v>0</v>
      </c>
      <c r="R233" s="174">
        <f>Q233*H233</f>
        <v>0</v>
      </c>
      <c r="S233" s="174">
        <v>0</v>
      </c>
      <c r="T233" s="175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6" t="s">
        <v>228</v>
      </c>
      <c r="AT233" s="176" t="s">
        <v>165</v>
      </c>
      <c r="AU233" s="176" t="s">
        <v>88</v>
      </c>
      <c r="AY233" s="15" t="s">
        <v>163</v>
      </c>
      <c r="BE233" s="177">
        <f>IF(N233="základní",J233,0)</f>
        <v>0</v>
      </c>
      <c r="BF233" s="177">
        <f>IF(N233="snížená",J233,0)</f>
        <v>0</v>
      </c>
      <c r="BG233" s="177">
        <f>IF(N233="zákl. přenesená",J233,0)</f>
        <v>0</v>
      </c>
      <c r="BH233" s="177">
        <f>IF(N233="sníž. přenesená",J233,0)</f>
        <v>0</v>
      </c>
      <c r="BI233" s="177">
        <f>IF(N233="nulová",J233,0)</f>
        <v>0</v>
      </c>
      <c r="BJ233" s="15" t="s">
        <v>84</v>
      </c>
      <c r="BK233" s="177">
        <f>ROUND(I233*H233,2)</f>
        <v>0</v>
      </c>
      <c r="BL233" s="15" t="s">
        <v>228</v>
      </c>
      <c r="BM233" s="176" t="s">
        <v>532</v>
      </c>
    </row>
    <row r="234" s="2" customFormat="1" ht="24.15" customHeight="1">
      <c r="A234" s="34"/>
      <c r="B234" s="163"/>
      <c r="C234" s="178" t="s">
        <v>533</v>
      </c>
      <c r="D234" s="178" t="s">
        <v>229</v>
      </c>
      <c r="E234" s="179" t="s">
        <v>534</v>
      </c>
      <c r="F234" s="180" t="s">
        <v>535</v>
      </c>
      <c r="G234" s="181" t="s">
        <v>121</v>
      </c>
      <c r="H234" s="182">
        <v>174.13</v>
      </c>
      <c r="I234" s="183"/>
      <c r="J234" s="184">
        <f>ROUND(I234*H234,2)</f>
        <v>0</v>
      </c>
      <c r="K234" s="185"/>
      <c r="L234" s="186"/>
      <c r="M234" s="187" t="s">
        <v>1</v>
      </c>
      <c r="N234" s="188" t="s">
        <v>44</v>
      </c>
      <c r="O234" s="73"/>
      <c r="P234" s="174">
        <f>O234*H234</f>
        <v>0</v>
      </c>
      <c r="Q234" s="174">
        <v>0.0014</v>
      </c>
      <c r="R234" s="174">
        <f>Q234*H234</f>
        <v>0.243782</v>
      </c>
      <c r="S234" s="174">
        <v>0</v>
      </c>
      <c r="T234" s="175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76" t="s">
        <v>295</v>
      </c>
      <c r="AT234" s="176" t="s">
        <v>229</v>
      </c>
      <c r="AU234" s="176" t="s">
        <v>88</v>
      </c>
      <c r="AY234" s="15" t="s">
        <v>163</v>
      </c>
      <c r="BE234" s="177">
        <f>IF(N234="základní",J234,0)</f>
        <v>0</v>
      </c>
      <c r="BF234" s="177">
        <f>IF(N234="snížená",J234,0)</f>
        <v>0</v>
      </c>
      <c r="BG234" s="177">
        <f>IF(N234="zákl. přenesená",J234,0)</f>
        <v>0</v>
      </c>
      <c r="BH234" s="177">
        <f>IF(N234="sníž. přenesená",J234,0)</f>
        <v>0</v>
      </c>
      <c r="BI234" s="177">
        <f>IF(N234="nulová",J234,0)</f>
        <v>0</v>
      </c>
      <c r="BJ234" s="15" t="s">
        <v>84</v>
      </c>
      <c r="BK234" s="177">
        <f>ROUND(I234*H234,2)</f>
        <v>0</v>
      </c>
      <c r="BL234" s="15" t="s">
        <v>228</v>
      </c>
      <c r="BM234" s="176" t="s">
        <v>536</v>
      </c>
    </row>
    <row r="235" s="2" customFormat="1" ht="24.15" customHeight="1">
      <c r="A235" s="34"/>
      <c r="B235" s="163"/>
      <c r="C235" s="178" t="s">
        <v>537</v>
      </c>
      <c r="D235" s="178" t="s">
        <v>229</v>
      </c>
      <c r="E235" s="179" t="s">
        <v>538</v>
      </c>
      <c r="F235" s="180" t="s">
        <v>539</v>
      </c>
      <c r="G235" s="181" t="s">
        <v>121</v>
      </c>
      <c r="H235" s="182">
        <v>174.13</v>
      </c>
      <c r="I235" s="183"/>
      <c r="J235" s="184">
        <f>ROUND(I235*H235,2)</f>
        <v>0</v>
      </c>
      <c r="K235" s="185"/>
      <c r="L235" s="186"/>
      <c r="M235" s="187" t="s">
        <v>1</v>
      </c>
      <c r="N235" s="188" t="s">
        <v>44</v>
      </c>
      <c r="O235" s="73"/>
      <c r="P235" s="174">
        <f>O235*H235</f>
        <v>0</v>
      </c>
      <c r="Q235" s="174">
        <v>0.00025999999999999998</v>
      </c>
      <c r="R235" s="174">
        <f>Q235*H235</f>
        <v>0.045273799999999996</v>
      </c>
      <c r="S235" s="174">
        <v>0</v>
      </c>
      <c r="T235" s="17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6" t="s">
        <v>295</v>
      </c>
      <c r="AT235" s="176" t="s">
        <v>229</v>
      </c>
      <c r="AU235" s="176" t="s">
        <v>88</v>
      </c>
      <c r="AY235" s="15" t="s">
        <v>163</v>
      </c>
      <c r="BE235" s="177">
        <f>IF(N235="základní",J235,0)</f>
        <v>0</v>
      </c>
      <c r="BF235" s="177">
        <f>IF(N235="snížená",J235,0)</f>
        <v>0</v>
      </c>
      <c r="BG235" s="177">
        <f>IF(N235="zákl. přenesená",J235,0)</f>
        <v>0</v>
      </c>
      <c r="BH235" s="177">
        <f>IF(N235="sníž. přenesená",J235,0)</f>
        <v>0</v>
      </c>
      <c r="BI235" s="177">
        <f>IF(N235="nulová",J235,0)</f>
        <v>0</v>
      </c>
      <c r="BJ235" s="15" t="s">
        <v>84</v>
      </c>
      <c r="BK235" s="177">
        <f>ROUND(I235*H235,2)</f>
        <v>0</v>
      </c>
      <c r="BL235" s="15" t="s">
        <v>228</v>
      </c>
      <c r="BM235" s="176" t="s">
        <v>540</v>
      </c>
    </row>
    <row r="236" s="2" customFormat="1" ht="37.8" customHeight="1">
      <c r="A236" s="34"/>
      <c r="B236" s="163"/>
      <c r="C236" s="164" t="s">
        <v>541</v>
      </c>
      <c r="D236" s="164" t="s">
        <v>165</v>
      </c>
      <c r="E236" s="165" t="s">
        <v>542</v>
      </c>
      <c r="F236" s="166" t="s">
        <v>543</v>
      </c>
      <c r="G236" s="167" t="s">
        <v>121</v>
      </c>
      <c r="H236" s="168">
        <v>37.625</v>
      </c>
      <c r="I236" s="169"/>
      <c r="J236" s="170">
        <f>ROUND(I236*H236,2)</f>
        <v>0</v>
      </c>
      <c r="K236" s="171"/>
      <c r="L236" s="35"/>
      <c r="M236" s="172" t="s">
        <v>1</v>
      </c>
      <c r="N236" s="173" t="s">
        <v>44</v>
      </c>
      <c r="O236" s="73"/>
      <c r="P236" s="174">
        <f>O236*H236</f>
        <v>0</v>
      </c>
      <c r="Q236" s="174">
        <v>0.0061199999999999996</v>
      </c>
      <c r="R236" s="174">
        <f>Q236*H236</f>
        <v>0.230265</v>
      </c>
      <c r="S236" s="174">
        <v>0</v>
      </c>
      <c r="T236" s="175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76" t="s">
        <v>228</v>
      </c>
      <c r="AT236" s="176" t="s">
        <v>165</v>
      </c>
      <c r="AU236" s="176" t="s">
        <v>88</v>
      </c>
      <c r="AY236" s="15" t="s">
        <v>163</v>
      </c>
      <c r="BE236" s="177">
        <f>IF(N236="základní",J236,0)</f>
        <v>0</v>
      </c>
      <c r="BF236" s="177">
        <f>IF(N236="snížená",J236,0)</f>
        <v>0</v>
      </c>
      <c r="BG236" s="177">
        <f>IF(N236="zákl. přenesená",J236,0)</f>
        <v>0</v>
      </c>
      <c r="BH236" s="177">
        <f>IF(N236="sníž. přenesená",J236,0)</f>
        <v>0</v>
      </c>
      <c r="BI236" s="177">
        <f>IF(N236="nulová",J236,0)</f>
        <v>0</v>
      </c>
      <c r="BJ236" s="15" t="s">
        <v>84</v>
      </c>
      <c r="BK236" s="177">
        <f>ROUND(I236*H236,2)</f>
        <v>0</v>
      </c>
      <c r="BL236" s="15" t="s">
        <v>228</v>
      </c>
      <c r="BM236" s="176" t="s">
        <v>544</v>
      </c>
    </row>
    <row r="237" s="2" customFormat="1" ht="16.5" customHeight="1">
      <c r="A237" s="34"/>
      <c r="B237" s="163"/>
      <c r="C237" s="178" t="s">
        <v>545</v>
      </c>
      <c r="D237" s="178" t="s">
        <v>229</v>
      </c>
      <c r="E237" s="179" t="s">
        <v>546</v>
      </c>
      <c r="F237" s="180" t="s">
        <v>547</v>
      </c>
      <c r="G237" s="181" t="s">
        <v>121</v>
      </c>
      <c r="H237" s="182">
        <v>39.506</v>
      </c>
      <c r="I237" s="183"/>
      <c r="J237" s="184">
        <f>ROUND(I237*H237,2)</f>
        <v>0</v>
      </c>
      <c r="K237" s="185"/>
      <c r="L237" s="186"/>
      <c r="M237" s="187" t="s">
        <v>1</v>
      </c>
      <c r="N237" s="188" t="s">
        <v>44</v>
      </c>
      <c r="O237" s="73"/>
      <c r="P237" s="174">
        <f>O237*H237</f>
        <v>0</v>
      </c>
      <c r="Q237" s="174">
        <v>0.0014</v>
      </c>
      <c r="R237" s="174">
        <f>Q237*H237</f>
        <v>0.055308400000000001</v>
      </c>
      <c r="S237" s="174">
        <v>0</v>
      </c>
      <c r="T237" s="17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6" t="s">
        <v>295</v>
      </c>
      <c r="AT237" s="176" t="s">
        <v>229</v>
      </c>
      <c r="AU237" s="176" t="s">
        <v>88</v>
      </c>
      <c r="AY237" s="15" t="s">
        <v>163</v>
      </c>
      <c r="BE237" s="177">
        <f>IF(N237="základní",J237,0)</f>
        <v>0</v>
      </c>
      <c r="BF237" s="177">
        <f>IF(N237="snížená",J237,0)</f>
        <v>0</v>
      </c>
      <c r="BG237" s="177">
        <f>IF(N237="zákl. přenesená",J237,0)</f>
        <v>0</v>
      </c>
      <c r="BH237" s="177">
        <f>IF(N237="sníž. přenesená",J237,0)</f>
        <v>0</v>
      </c>
      <c r="BI237" s="177">
        <f>IF(N237="nulová",J237,0)</f>
        <v>0</v>
      </c>
      <c r="BJ237" s="15" t="s">
        <v>84</v>
      </c>
      <c r="BK237" s="177">
        <f>ROUND(I237*H237,2)</f>
        <v>0</v>
      </c>
      <c r="BL237" s="15" t="s">
        <v>228</v>
      </c>
      <c r="BM237" s="176" t="s">
        <v>548</v>
      </c>
    </row>
    <row r="238" s="2" customFormat="1" ht="24.15" customHeight="1">
      <c r="A238" s="34"/>
      <c r="B238" s="163"/>
      <c r="C238" s="164" t="s">
        <v>549</v>
      </c>
      <c r="D238" s="164" t="s">
        <v>165</v>
      </c>
      <c r="E238" s="165" t="s">
        <v>550</v>
      </c>
      <c r="F238" s="166" t="s">
        <v>551</v>
      </c>
      <c r="G238" s="167" t="s">
        <v>121</v>
      </c>
      <c r="H238" s="168">
        <v>316.60000000000002</v>
      </c>
      <c r="I238" s="169"/>
      <c r="J238" s="170">
        <f>ROUND(I238*H238,2)</f>
        <v>0</v>
      </c>
      <c r="K238" s="171"/>
      <c r="L238" s="35"/>
      <c r="M238" s="172" t="s">
        <v>1</v>
      </c>
      <c r="N238" s="173" t="s">
        <v>44</v>
      </c>
      <c r="O238" s="73"/>
      <c r="P238" s="174">
        <f>O238*H238</f>
        <v>0</v>
      </c>
      <c r="Q238" s="174">
        <v>1.0000000000000001E-05</v>
      </c>
      <c r="R238" s="174">
        <f>Q238*H238</f>
        <v>0.0031660000000000004</v>
      </c>
      <c r="S238" s="174">
        <v>0</v>
      </c>
      <c r="T238" s="175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76" t="s">
        <v>228</v>
      </c>
      <c r="AT238" s="176" t="s">
        <v>165</v>
      </c>
      <c r="AU238" s="176" t="s">
        <v>88</v>
      </c>
      <c r="AY238" s="15" t="s">
        <v>163</v>
      </c>
      <c r="BE238" s="177">
        <f>IF(N238="základní",J238,0)</f>
        <v>0</v>
      </c>
      <c r="BF238" s="177">
        <f>IF(N238="snížená",J238,0)</f>
        <v>0</v>
      </c>
      <c r="BG238" s="177">
        <f>IF(N238="zákl. přenesená",J238,0)</f>
        <v>0</v>
      </c>
      <c r="BH238" s="177">
        <f>IF(N238="sníž. přenesená",J238,0)</f>
        <v>0</v>
      </c>
      <c r="BI238" s="177">
        <f>IF(N238="nulová",J238,0)</f>
        <v>0</v>
      </c>
      <c r="BJ238" s="15" t="s">
        <v>84</v>
      </c>
      <c r="BK238" s="177">
        <f>ROUND(I238*H238,2)</f>
        <v>0</v>
      </c>
      <c r="BL238" s="15" t="s">
        <v>228</v>
      </c>
      <c r="BM238" s="176" t="s">
        <v>552</v>
      </c>
    </row>
    <row r="239" s="2" customFormat="1" ht="24.15" customHeight="1">
      <c r="A239" s="34"/>
      <c r="B239" s="163"/>
      <c r="C239" s="178" t="s">
        <v>553</v>
      </c>
      <c r="D239" s="178" t="s">
        <v>229</v>
      </c>
      <c r="E239" s="179" t="s">
        <v>554</v>
      </c>
      <c r="F239" s="180" t="s">
        <v>555</v>
      </c>
      <c r="G239" s="181" t="s">
        <v>121</v>
      </c>
      <c r="H239" s="182">
        <v>368.99700000000001</v>
      </c>
      <c r="I239" s="183"/>
      <c r="J239" s="184">
        <f>ROUND(I239*H239,2)</f>
        <v>0</v>
      </c>
      <c r="K239" s="185"/>
      <c r="L239" s="186"/>
      <c r="M239" s="187" t="s">
        <v>1</v>
      </c>
      <c r="N239" s="188" t="s">
        <v>44</v>
      </c>
      <c r="O239" s="73"/>
      <c r="P239" s="174">
        <f>O239*H239</f>
        <v>0</v>
      </c>
      <c r="Q239" s="174">
        <v>0.00013999999999999999</v>
      </c>
      <c r="R239" s="174">
        <f>Q239*H239</f>
        <v>0.051659579999999997</v>
      </c>
      <c r="S239" s="174">
        <v>0</v>
      </c>
      <c r="T239" s="17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6" t="s">
        <v>295</v>
      </c>
      <c r="AT239" s="176" t="s">
        <v>229</v>
      </c>
      <c r="AU239" s="176" t="s">
        <v>88</v>
      </c>
      <c r="AY239" s="15" t="s">
        <v>163</v>
      </c>
      <c r="BE239" s="177">
        <f>IF(N239="základní",J239,0)</f>
        <v>0</v>
      </c>
      <c r="BF239" s="177">
        <f>IF(N239="snížená",J239,0)</f>
        <v>0</v>
      </c>
      <c r="BG239" s="177">
        <f>IF(N239="zákl. přenesená",J239,0)</f>
        <v>0</v>
      </c>
      <c r="BH239" s="177">
        <f>IF(N239="sníž. přenesená",J239,0)</f>
        <v>0</v>
      </c>
      <c r="BI239" s="177">
        <f>IF(N239="nulová",J239,0)</f>
        <v>0</v>
      </c>
      <c r="BJ239" s="15" t="s">
        <v>84</v>
      </c>
      <c r="BK239" s="177">
        <f>ROUND(I239*H239,2)</f>
        <v>0</v>
      </c>
      <c r="BL239" s="15" t="s">
        <v>228</v>
      </c>
      <c r="BM239" s="176" t="s">
        <v>556</v>
      </c>
    </row>
    <row r="240" s="2" customFormat="1" ht="24.15" customHeight="1">
      <c r="A240" s="34"/>
      <c r="B240" s="163"/>
      <c r="C240" s="164" t="s">
        <v>557</v>
      </c>
      <c r="D240" s="164" t="s">
        <v>165</v>
      </c>
      <c r="E240" s="165" t="s">
        <v>558</v>
      </c>
      <c r="F240" s="166" t="s">
        <v>559</v>
      </c>
      <c r="G240" s="167" t="s">
        <v>184</v>
      </c>
      <c r="H240" s="168">
        <v>2.1589999999999998</v>
      </c>
      <c r="I240" s="169"/>
      <c r="J240" s="170">
        <f>ROUND(I240*H240,2)</f>
        <v>0</v>
      </c>
      <c r="K240" s="171"/>
      <c r="L240" s="35"/>
      <c r="M240" s="172" t="s">
        <v>1</v>
      </c>
      <c r="N240" s="173" t="s">
        <v>44</v>
      </c>
      <c r="O240" s="73"/>
      <c r="P240" s="174">
        <f>O240*H240</f>
        <v>0</v>
      </c>
      <c r="Q240" s="174">
        <v>0</v>
      </c>
      <c r="R240" s="174">
        <f>Q240*H240</f>
        <v>0</v>
      </c>
      <c r="S240" s="174">
        <v>0</v>
      </c>
      <c r="T240" s="175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6" t="s">
        <v>228</v>
      </c>
      <c r="AT240" s="176" t="s">
        <v>165</v>
      </c>
      <c r="AU240" s="176" t="s">
        <v>88</v>
      </c>
      <c r="AY240" s="15" t="s">
        <v>163</v>
      </c>
      <c r="BE240" s="177">
        <f>IF(N240="základní",J240,0)</f>
        <v>0</v>
      </c>
      <c r="BF240" s="177">
        <f>IF(N240="snížená",J240,0)</f>
        <v>0</v>
      </c>
      <c r="BG240" s="177">
        <f>IF(N240="zákl. přenesená",J240,0)</f>
        <v>0</v>
      </c>
      <c r="BH240" s="177">
        <f>IF(N240="sníž. přenesená",J240,0)</f>
        <v>0</v>
      </c>
      <c r="BI240" s="177">
        <f>IF(N240="nulová",J240,0)</f>
        <v>0</v>
      </c>
      <c r="BJ240" s="15" t="s">
        <v>84</v>
      </c>
      <c r="BK240" s="177">
        <f>ROUND(I240*H240,2)</f>
        <v>0</v>
      </c>
      <c r="BL240" s="15" t="s">
        <v>228</v>
      </c>
      <c r="BM240" s="176" t="s">
        <v>560</v>
      </c>
    </row>
    <row r="241" s="12" customFormat="1" ht="22.8" customHeight="1">
      <c r="A241" s="12"/>
      <c r="B241" s="150"/>
      <c r="C241" s="12"/>
      <c r="D241" s="151" t="s">
        <v>78</v>
      </c>
      <c r="E241" s="161" t="s">
        <v>561</v>
      </c>
      <c r="F241" s="161" t="s">
        <v>562</v>
      </c>
      <c r="G241" s="12"/>
      <c r="H241" s="12"/>
      <c r="I241" s="153"/>
      <c r="J241" s="162">
        <f>BK241</f>
        <v>0</v>
      </c>
      <c r="K241" s="12"/>
      <c r="L241" s="150"/>
      <c r="M241" s="155"/>
      <c r="N241" s="156"/>
      <c r="O241" s="156"/>
      <c r="P241" s="157">
        <f>P242</f>
        <v>0</v>
      </c>
      <c r="Q241" s="156"/>
      <c r="R241" s="157">
        <f>R242</f>
        <v>0.018540000000000001</v>
      </c>
      <c r="S241" s="156"/>
      <c r="T241" s="158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51" t="s">
        <v>88</v>
      </c>
      <c r="AT241" s="159" t="s">
        <v>78</v>
      </c>
      <c r="AU241" s="159" t="s">
        <v>84</v>
      </c>
      <c r="AY241" s="151" t="s">
        <v>163</v>
      </c>
      <c r="BK241" s="160">
        <f>BK242</f>
        <v>0</v>
      </c>
    </row>
    <row r="242" s="2" customFormat="1" ht="24.15" customHeight="1">
      <c r="A242" s="34"/>
      <c r="B242" s="163"/>
      <c r="C242" s="164" t="s">
        <v>563</v>
      </c>
      <c r="D242" s="164" t="s">
        <v>165</v>
      </c>
      <c r="E242" s="165" t="s">
        <v>564</v>
      </c>
      <c r="F242" s="166" t="s">
        <v>565</v>
      </c>
      <c r="G242" s="167" t="s">
        <v>269</v>
      </c>
      <c r="H242" s="168">
        <v>6</v>
      </c>
      <c r="I242" s="169"/>
      <c r="J242" s="170">
        <f>ROUND(I242*H242,2)</f>
        <v>0</v>
      </c>
      <c r="K242" s="171"/>
      <c r="L242" s="35"/>
      <c r="M242" s="172" t="s">
        <v>1</v>
      </c>
      <c r="N242" s="173" t="s">
        <v>44</v>
      </c>
      <c r="O242" s="73"/>
      <c r="P242" s="174">
        <f>O242*H242</f>
        <v>0</v>
      </c>
      <c r="Q242" s="174">
        <v>0.0030899999999999999</v>
      </c>
      <c r="R242" s="174">
        <f>Q242*H242</f>
        <v>0.018540000000000001</v>
      </c>
      <c r="S242" s="174">
        <v>0</v>
      </c>
      <c r="T242" s="175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76" t="s">
        <v>228</v>
      </c>
      <c r="AT242" s="176" t="s">
        <v>165</v>
      </c>
      <c r="AU242" s="176" t="s">
        <v>88</v>
      </c>
      <c r="AY242" s="15" t="s">
        <v>163</v>
      </c>
      <c r="BE242" s="177">
        <f>IF(N242="základní",J242,0)</f>
        <v>0</v>
      </c>
      <c r="BF242" s="177">
        <f>IF(N242="snížená",J242,0)</f>
        <v>0</v>
      </c>
      <c r="BG242" s="177">
        <f>IF(N242="zákl. přenesená",J242,0)</f>
        <v>0</v>
      </c>
      <c r="BH242" s="177">
        <f>IF(N242="sníž. přenesená",J242,0)</f>
        <v>0</v>
      </c>
      <c r="BI242" s="177">
        <f>IF(N242="nulová",J242,0)</f>
        <v>0</v>
      </c>
      <c r="BJ242" s="15" t="s">
        <v>84</v>
      </c>
      <c r="BK242" s="177">
        <f>ROUND(I242*H242,2)</f>
        <v>0</v>
      </c>
      <c r="BL242" s="15" t="s">
        <v>228</v>
      </c>
      <c r="BM242" s="176" t="s">
        <v>566</v>
      </c>
    </row>
    <row r="243" s="12" customFormat="1" ht="22.8" customHeight="1">
      <c r="A243" s="12"/>
      <c r="B243" s="150"/>
      <c r="C243" s="12"/>
      <c r="D243" s="151" t="s">
        <v>78</v>
      </c>
      <c r="E243" s="161" t="s">
        <v>567</v>
      </c>
      <c r="F243" s="161" t="s">
        <v>568</v>
      </c>
      <c r="G243" s="12"/>
      <c r="H243" s="12"/>
      <c r="I243" s="153"/>
      <c r="J243" s="162">
        <f>BK243</f>
        <v>0</v>
      </c>
      <c r="K243" s="12"/>
      <c r="L243" s="150"/>
      <c r="M243" s="155"/>
      <c r="N243" s="156"/>
      <c r="O243" s="156"/>
      <c r="P243" s="157">
        <f>P244</f>
        <v>0</v>
      </c>
      <c r="Q243" s="156"/>
      <c r="R243" s="157">
        <f>R244</f>
        <v>0</v>
      </c>
      <c r="S243" s="156"/>
      <c r="T243" s="158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51" t="s">
        <v>88</v>
      </c>
      <c r="AT243" s="159" t="s">
        <v>78</v>
      </c>
      <c r="AU243" s="159" t="s">
        <v>84</v>
      </c>
      <c r="AY243" s="151" t="s">
        <v>163</v>
      </c>
      <c r="BK243" s="160">
        <f>BK244</f>
        <v>0</v>
      </c>
    </row>
    <row r="244" s="2" customFormat="1" ht="16.5" customHeight="1">
      <c r="A244" s="34"/>
      <c r="B244" s="163"/>
      <c r="C244" s="164" t="s">
        <v>569</v>
      </c>
      <c r="D244" s="164" t="s">
        <v>165</v>
      </c>
      <c r="E244" s="165" t="s">
        <v>570</v>
      </c>
      <c r="F244" s="166" t="s">
        <v>571</v>
      </c>
      <c r="G244" s="167" t="s">
        <v>226</v>
      </c>
      <c r="H244" s="168">
        <v>1</v>
      </c>
      <c r="I244" s="169"/>
      <c r="J244" s="170">
        <f>ROUND(I244*H244,2)</f>
        <v>0</v>
      </c>
      <c r="K244" s="171"/>
      <c r="L244" s="35"/>
      <c r="M244" s="172" t="s">
        <v>1</v>
      </c>
      <c r="N244" s="173" t="s">
        <v>44</v>
      </c>
      <c r="O244" s="73"/>
      <c r="P244" s="174">
        <f>O244*H244</f>
        <v>0</v>
      </c>
      <c r="Q244" s="174">
        <v>0</v>
      </c>
      <c r="R244" s="174">
        <f>Q244*H244</f>
        <v>0</v>
      </c>
      <c r="S244" s="174">
        <v>0</v>
      </c>
      <c r="T244" s="175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76" t="s">
        <v>228</v>
      </c>
      <c r="AT244" s="176" t="s">
        <v>165</v>
      </c>
      <c r="AU244" s="176" t="s">
        <v>88</v>
      </c>
      <c r="AY244" s="15" t="s">
        <v>163</v>
      </c>
      <c r="BE244" s="177">
        <f>IF(N244="základní",J244,0)</f>
        <v>0</v>
      </c>
      <c r="BF244" s="177">
        <f>IF(N244="snížená",J244,0)</f>
        <v>0</v>
      </c>
      <c r="BG244" s="177">
        <f>IF(N244="zákl. přenesená",J244,0)</f>
        <v>0</v>
      </c>
      <c r="BH244" s="177">
        <f>IF(N244="sníž. přenesená",J244,0)</f>
        <v>0</v>
      </c>
      <c r="BI244" s="177">
        <f>IF(N244="nulová",J244,0)</f>
        <v>0</v>
      </c>
      <c r="BJ244" s="15" t="s">
        <v>84</v>
      </c>
      <c r="BK244" s="177">
        <f>ROUND(I244*H244,2)</f>
        <v>0</v>
      </c>
      <c r="BL244" s="15" t="s">
        <v>228</v>
      </c>
      <c r="BM244" s="176" t="s">
        <v>572</v>
      </c>
    </row>
    <row r="245" s="12" customFormat="1" ht="22.8" customHeight="1">
      <c r="A245" s="12"/>
      <c r="B245" s="150"/>
      <c r="C245" s="12"/>
      <c r="D245" s="151" t="s">
        <v>78</v>
      </c>
      <c r="E245" s="161" t="s">
        <v>573</v>
      </c>
      <c r="F245" s="161" t="s">
        <v>574</v>
      </c>
      <c r="G245" s="12"/>
      <c r="H245" s="12"/>
      <c r="I245" s="153"/>
      <c r="J245" s="162">
        <f>BK245</f>
        <v>0</v>
      </c>
      <c r="K245" s="12"/>
      <c r="L245" s="150"/>
      <c r="M245" s="155"/>
      <c r="N245" s="156"/>
      <c r="O245" s="156"/>
      <c r="P245" s="157">
        <f>SUM(P246:P249)</f>
        <v>0</v>
      </c>
      <c r="Q245" s="156"/>
      <c r="R245" s="157">
        <f>SUM(R246:R249)</f>
        <v>1.751455</v>
      </c>
      <c r="S245" s="156"/>
      <c r="T245" s="158">
        <f>SUM(T246:T249)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51" t="s">
        <v>88</v>
      </c>
      <c r="AT245" s="159" t="s">
        <v>78</v>
      </c>
      <c r="AU245" s="159" t="s">
        <v>84</v>
      </c>
      <c r="AY245" s="151" t="s">
        <v>163</v>
      </c>
      <c r="BK245" s="160">
        <f>SUM(BK246:BK249)</f>
        <v>0</v>
      </c>
    </row>
    <row r="246" s="2" customFormat="1" ht="24.15" customHeight="1">
      <c r="A246" s="34"/>
      <c r="B246" s="163"/>
      <c r="C246" s="164" t="s">
        <v>575</v>
      </c>
      <c r="D246" s="164" t="s">
        <v>165</v>
      </c>
      <c r="E246" s="165" t="s">
        <v>576</v>
      </c>
      <c r="F246" s="166" t="s">
        <v>577</v>
      </c>
      <c r="G246" s="167" t="s">
        <v>121</v>
      </c>
      <c r="H246" s="168">
        <v>53.299999999999997</v>
      </c>
      <c r="I246" s="169"/>
      <c r="J246" s="170">
        <f>ROUND(I246*H246,2)</f>
        <v>0</v>
      </c>
      <c r="K246" s="171"/>
      <c r="L246" s="35"/>
      <c r="M246" s="172" t="s">
        <v>1</v>
      </c>
      <c r="N246" s="173" t="s">
        <v>44</v>
      </c>
      <c r="O246" s="73"/>
      <c r="P246" s="174">
        <f>O246*H246</f>
        <v>0</v>
      </c>
      <c r="Q246" s="174">
        <v>0.01385</v>
      </c>
      <c r="R246" s="174">
        <f>Q246*H246</f>
        <v>0.73820499999999989</v>
      </c>
      <c r="S246" s="174">
        <v>0</v>
      </c>
      <c r="T246" s="175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6" t="s">
        <v>228</v>
      </c>
      <c r="AT246" s="176" t="s">
        <v>165</v>
      </c>
      <c r="AU246" s="176" t="s">
        <v>88</v>
      </c>
      <c r="AY246" s="15" t="s">
        <v>163</v>
      </c>
      <c r="BE246" s="177">
        <f>IF(N246="základní",J246,0)</f>
        <v>0</v>
      </c>
      <c r="BF246" s="177">
        <f>IF(N246="snížená",J246,0)</f>
        <v>0</v>
      </c>
      <c r="BG246" s="177">
        <f>IF(N246="zákl. přenesená",J246,0)</f>
        <v>0</v>
      </c>
      <c r="BH246" s="177">
        <f>IF(N246="sníž. přenesená",J246,0)</f>
        <v>0</v>
      </c>
      <c r="BI246" s="177">
        <f>IF(N246="nulová",J246,0)</f>
        <v>0</v>
      </c>
      <c r="BJ246" s="15" t="s">
        <v>84</v>
      </c>
      <c r="BK246" s="177">
        <f>ROUND(I246*H246,2)</f>
        <v>0</v>
      </c>
      <c r="BL246" s="15" t="s">
        <v>228</v>
      </c>
      <c r="BM246" s="176" t="s">
        <v>578</v>
      </c>
    </row>
    <row r="247" s="2" customFormat="1" ht="33" customHeight="1">
      <c r="A247" s="34"/>
      <c r="B247" s="163"/>
      <c r="C247" s="164" t="s">
        <v>579</v>
      </c>
      <c r="D247" s="164" t="s">
        <v>165</v>
      </c>
      <c r="E247" s="165" t="s">
        <v>580</v>
      </c>
      <c r="F247" s="166" t="s">
        <v>581</v>
      </c>
      <c r="G247" s="167" t="s">
        <v>121</v>
      </c>
      <c r="H247" s="168">
        <v>105</v>
      </c>
      <c r="I247" s="169"/>
      <c r="J247" s="170">
        <f>ROUND(I247*H247,2)</f>
        <v>0</v>
      </c>
      <c r="K247" s="171"/>
      <c r="L247" s="35"/>
      <c r="M247" s="172" t="s">
        <v>1</v>
      </c>
      <c r="N247" s="173" t="s">
        <v>44</v>
      </c>
      <c r="O247" s="73"/>
      <c r="P247" s="174">
        <f>O247*H247</f>
        <v>0</v>
      </c>
      <c r="Q247" s="174">
        <v>0.00125</v>
      </c>
      <c r="R247" s="174">
        <f>Q247*H247</f>
        <v>0.13125000000000001</v>
      </c>
      <c r="S247" s="174">
        <v>0</v>
      </c>
      <c r="T247" s="175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76" t="s">
        <v>228</v>
      </c>
      <c r="AT247" s="176" t="s">
        <v>165</v>
      </c>
      <c r="AU247" s="176" t="s">
        <v>88</v>
      </c>
      <c r="AY247" s="15" t="s">
        <v>163</v>
      </c>
      <c r="BE247" s="177">
        <f>IF(N247="základní",J247,0)</f>
        <v>0</v>
      </c>
      <c r="BF247" s="177">
        <f>IF(N247="snížená",J247,0)</f>
        <v>0</v>
      </c>
      <c r="BG247" s="177">
        <f>IF(N247="zákl. přenesená",J247,0)</f>
        <v>0</v>
      </c>
      <c r="BH247" s="177">
        <f>IF(N247="sníž. přenesená",J247,0)</f>
        <v>0</v>
      </c>
      <c r="BI247" s="177">
        <f>IF(N247="nulová",J247,0)</f>
        <v>0</v>
      </c>
      <c r="BJ247" s="15" t="s">
        <v>84</v>
      </c>
      <c r="BK247" s="177">
        <f>ROUND(I247*H247,2)</f>
        <v>0</v>
      </c>
      <c r="BL247" s="15" t="s">
        <v>228</v>
      </c>
      <c r="BM247" s="176" t="s">
        <v>582</v>
      </c>
    </row>
    <row r="248" s="2" customFormat="1" ht="21.75" customHeight="1">
      <c r="A248" s="34"/>
      <c r="B248" s="163"/>
      <c r="C248" s="178" t="s">
        <v>583</v>
      </c>
      <c r="D248" s="178" t="s">
        <v>229</v>
      </c>
      <c r="E248" s="179" t="s">
        <v>584</v>
      </c>
      <c r="F248" s="180" t="s">
        <v>585</v>
      </c>
      <c r="G248" s="181" t="s">
        <v>121</v>
      </c>
      <c r="H248" s="182">
        <v>110.25</v>
      </c>
      <c r="I248" s="183"/>
      <c r="J248" s="184">
        <f>ROUND(I248*H248,2)</f>
        <v>0</v>
      </c>
      <c r="K248" s="185"/>
      <c r="L248" s="186"/>
      <c r="M248" s="187" t="s">
        <v>1</v>
      </c>
      <c r="N248" s="188" t="s">
        <v>44</v>
      </c>
      <c r="O248" s="73"/>
      <c r="P248" s="174">
        <f>O248*H248</f>
        <v>0</v>
      </c>
      <c r="Q248" s="174">
        <v>0.0080000000000000002</v>
      </c>
      <c r="R248" s="174">
        <f>Q248*H248</f>
        <v>0.88200000000000001</v>
      </c>
      <c r="S248" s="174">
        <v>0</v>
      </c>
      <c r="T248" s="175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6" t="s">
        <v>295</v>
      </c>
      <c r="AT248" s="176" t="s">
        <v>229</v>
      </c>
      <c r="AU248" s="176" t="s">
        <v>88</v>
      </c>
      <c r="AY248" s="15" t="s">
        <v>163</v>
      </c>
      <c r="BE248" s="177">
        <f>IF(N248="základní",J248,0)</f>
        <v>0</v>
      </c>
      <c r="BF248" s="177">
        <f>IF(N248="snížená",J248,0)</f>
        <v>0</v>
      </c>
      <c r="BG248" s="177">
        <f>IF(N248="zákl. přenesená",J248,0)</f>
        <v>0</v>
      </c>
      <c r="BH248" s="177">
        <f>IF(N248="sníž. přenesená",J248,0)</f>
        <v>0</v>
      </c>
      <c r="BI248" s="177">
        <f>IF(N248="nulová",J248,0)</f>
        <v>0</v>
      </c>
      <c r="BJ248" s="15" t="s">
        <v>84</v>
      </c>
      <c r="BK248" s="177">
        <f>ROUND(I248*H248,2)</f>
        <v>0</v>
      </c>
      <c r="BL248" s="15" t="s">
        <v>228</v>
      </c>
      <c r="BM248" s="176" t="s">
        <v>586</v>
      </c>
    </row>
    <row r="249" s="2" customFormat="1" ht="24.15" customHeight="1">
      <c r="A249" s="34"/>
      <c r="B249" s="163"/>
      <c r="C249" s="164" t="s">
        <v>587</v>
      </c>
      <c r="D249" s="164" t="s">
        <v>165</v>
      </c>
      <c r="E249" s="165" t="s">
        <v>588</v>
      </c>
      <c r="F249" s="166" t="s">
        <v>589</v>
      </c>
      <c r="G249" s="167" t="s">
        <v>184</v>
      </c>
      <c r="H249" s="168">
        <v>1.7509999999999999</v>
      </c>
      <c r="I249" s="169"/>
      <c r="J249" s="170">
        <f>ROUND(I249*H249,2)</f>
        <v>0</v>
      </c>
      <c r="K249" s="171"/>
      <c r="L249" s="35"/>
      <c r="M249" s="172" t="s">
        <v>1</v>
      </c>
      <c r="N249" s="173" t="s">
        <v>44</v>
      </c>
      <c r="O249" s="73"/>
      <c r="P249" s="174">
        <f>O249*H249</f>
        <v>0</v>
      </c>
      <c r="Q249" s="174">
        <v>0</v>
      </c>
      <c r="R249" s="174">
        <f>Q249*H249</f>
        <v>0</v>
      </c>
      <c r="S249" s="174">
        <v>0</v>
      </c>
      <c r="T249" s="17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76" t="s">
        <v>228</v>
      </c>
      <c r="AT249" s="176" t="s">
        <v>165</v>
      </c>
      <c r="AU249" s="176" t="s">
        <v>88</v>
      </c>
      <c r="AY249" s="15" t="s">
        <v>163</v>
      </c>
      <c r="BE249" s="177">
        <f>IF(N249="základní",J249,0)</f>
        <v>0</v>
      </c>
      <c r="BF249" s="177">
        <f>IF(N249="snížená",J249,0)</f>
        <v>0</v>
      </c>
      <c r="BG249" s="177">
        <f>IF(N249="zákl. přenesená",J249,0)</f>
        <v>0</v>
      </c>
      <c r="BH249" s="177">
        <f>IF(N249="sníž. přenesená",J249,0)</f>
        <v>0</v>
      </c>
      <c r="BI249" s="177">
        <f>IF(N249="nulová",J249,0)</f>
        <v>0</v>
      </c>
      <c r="BJ249" s="15" t="s">
        <v>84</v>
      </c>
      <c r="BK249" s="177">
        <f>ROUND(I249*H249,2)</f>
        <v>0</v>
      </c>
      <c r="BL249" s="15" t="s">
        <v>228</v>
      </c>
      <c r="BM249" s="176" t="s">
        <v>590</v>
      </c>
    </row>
    <row r="250" s="12" customFormat="1" ht="22.8" customHeight="1">
      <c r="A250" s="12"/>
      <c r="B250" s="150"/>
      <c r="C250" s="12"/>
      <c r="D250" s="151" t="s">
        <v>78</v>
      </c>
      <c r="E250" s="161" t="s">
        <v>591</v>
      </c>
      <c r="F250" s="161" t="s">
        <v>592</v>
      </c>
      <c r="G250" s="12"/>
      <c r="H250" s="12"/>
      <c r="I250" s="153"/>
      <c r="J250" s="162">
        <f>BK250</f>
        <v>0</v>
      </c>
      <c r="K250" s="12"/>
      <c r="L250" s="150"/>
      <c r="M250" s="155"/>
      <c r="N250" s="156"/>
      <c r="O250" s="156"/>
      <c r="P250" s="157">
        <f>SUM(P251:P258)</f>
        <v>0</v>
      </c>
      <c r="Q250" s="156"/>
      <c r="R250" s="157">
        <f>SUM(R251:R258)</f>
        <v>0.15847738</v>
      </c>
      <c r="S250" s="156"/>
      <c r="T250" s="158">
        <f>SUM(T251:T258)</f>
        <v>0.02376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51" t="s">
        <v>88</v>
      </c>
      <c r="AT250" s="159" t="s">
        <v>78</v>
      </c>
      <c r="AU250" s="159" t="s">
        <v>84</v>
      </c>
      <c r="AY250" s="151" t="s">
        <v>163</v>
      </c>
      <c r="BK250" s="160">
        <f>SUM(BK251:BK258)</f>
        <v>0</v>
      </c>
    </row>
    <row r="251" s="2" customFormat="1" ht="21.75" customHeight="1">
      <c r="A251" s="34"/>
      <c r="B251" s="163"/>
      <c r="C251" s="164" t="s">
        <v>593</v>
      </c>
      <c r="D251" s="164" t="s">
        <v>165</v>
      </c>
      <c r="E251" s="165" t="s">
        <v>594</v>
      </c>
      <c r="F251" s="166" t="s">
        <v>595</v>
      </c>
      <c r="G251" s="167" t="s">
        <v>121</v>
      </c>
      <c r="H251" s="168">
        <v>4</v>
      </c>
      <c r="I251" s="169"/>
      <c r="J251" s="170">
        <f>ROUND(I251*H251,2)</f>
        <v>0</v>
      </c>
      <c r="K251" s="171"/>
      <c r="L251" s="35"/>
      <c r="M251" s="172" t="s">
        <v>1</v>
      </c>
      <c r="N251" s="173" t="s">
        <v>44</v>
      </c>
      <c r="O251" s="73"/>
      <c r="P251" s="174">
        <f>O251*H251</f>
        <v>0</v>
      </c>
      <c r="Q251" s="174">
        <v>0</v>
      </c>
      <c r="R251" s="174">
        <f>Q251*H251</f>
        <v>0</v>
      </c>
      <c r="S251" s="174">
        <v>0.00594</v>
      </c>
      <c r="T251" s="175">
        <f>S251*H251</f>
        <v>0.02376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76" t="s">
        <v>228</v>
      </c>
      <c r="AT251" s="176" t="s">
        <v>165</v>
      </c>
      <c r="AU251" s="176" t="s">
        <v>88</v>
      </c>
      <c r="AY251" s="15" t="s">
        <v>163</v>
      </c>
      <c r="BE251" s="177">
        <f>IF(N251="základní",J251,0)</f>
        <v>0</v>
      </c>
      <c r="BF251" s="177">
        <f>IF(N251="snížená",J251,0)</f>
        <v>0</v>
      </c>
      <c r="BG251" s="177">
        <f>IF(N251="zákl. přenesená",J251,0)</f>
        <v>0</v>
      </c>
      <c r="BH251" s="177">
        <f>IF(N251="sníž. přenesená",J251,0)</f>
        <v>0</v>
      </c>
      <c r="BI251" s="177">
        <f>IF(N251="nulová",J251,0)</f>
        <v>0</v>
      </c>
      <c r="BJ251" s="15" t="s">
        <v>84</v>
      </c>
      <c r="BK251" s="177">
        <f>ROUND(I251*H251,2)</f>
        <v>0</v>
      </c>
      <c r="BL251" s="15" t="s">
        <v>228</v>
      </c>
      <c r="BM251" s="176" t="s">
        <v>596</v>
      </c>
    </row>
    <row r="252" s="2" customFormat="1" ht="24.15" customHeight="1">
      <c r="A252" s="34"/>
      <c r="B252" s="163"/>
      <c r="C252" s="164" t="s">
        <v>597</v>
      </c>
      <c r="D252" s="164" t="s">
        <v>165</v>
      </c>
      <c r="E252" s="165" t="s">
        <v>598</v>
      </c>
      <c r="F252" s="166" t="s">
        <v>599</v>
      </c>
      <c r="G252" s="167" t="s">
        <v>269</v>
      </c>
      <c r="H252" s="168">
        <v>11.25</v>
      </c>
      <c r="I252" s="169"/>
      <c r="J252" s="170">
        <f>ROUND(I252*H252,2)</f>
        <v>0</v>
      </c>
      <c r="K252" s="171"/>
      <c r="L252" s="35"/>
      <c r="M252" s="172" t="s">
        <v>1</v>
      </c>
      <c r="N252" s="173" t="s">
        <v>44</v>
      </c>
      <c r="O252" s="73"/>
      <c r="P252" s="174">
        <f>O252*H252</f>
        <v>0</v>
      </c>
      <c r="Q252" s="174">
        <v>0.0019766559999999998</v>
      </c>
      <c r="R252" s="174">
        <f>Q252*H252</f>
        <v>0.022237379999999998</v>
      </c>
      <c r="S252" s="174">
        <v>0</v>
      </c>
      <c r="T252" s="175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76" t="s">
        <v>228</v>
      </c>
      <c r="AT252" s="176" t="s">
        <v>165</v>
      </c>
      <c r="AU252" s="176" t="s">
        <v>88</v>
      </c>
      <c r="AY252" s="15" t="s">
        <v>163</v>
      </c>
      <c r="BE252" s="177">
        <f>IF(N252="základní",J252,0)</f>
        <v>0</v>
      </c>
      <c r="BF252" s="177">
        <f>IF(N252="snížená",J252,0)</f>
        <v>0</v>
      </c>
      <c r="BG252" s="177">
        <f>IF(N252="zákl. přenesená",J252,0)</f>
        <v>0</v>
      </c>
      <c r="BH252" s="177">
        <f>IF(N252="sníž. přenesená",J252,0)</f>
        <v>0</v>
      </c>
      <c r="BI252" s="177">
        <f>IF(N252="nulová",J252,0)</f>
        <v>0</v>
      </c>
      <c r="BJ252" s="15" t="s">
        <v>84</v>
      </c>
      <c r="BK252" s="177">
        <f>ROUND(I252*H252,2)</f>
        <v>0</v>
      </c>
      <c r="BL252" s="15" t="s">
        <v>228</v>
      </c>
      <c r="BM252" s="176" t="s">
        <v>600</v>
      </c>
    </row>
    <row r="253" s="2" customFormat="1" ht="24.15" customHeight="1">
      <c r="A253" s="34"/>
      <c r="B253" s="163"/>
      <c r="C253" s="164" t="s">
        <v>601</v>
      </c>
      <c r="D253" s="164" t="s">
        <v>165</v>
      </c>
      <c r="E253" s="165" t="s">
        <v>602</v>
      </c>
      <c r="F253" s="166" t="s">
        <v>603</v>
      </c>
      <c r="G253" s="167" t="s">
        <v>226</v>
      </c>
      <c r="H253" s="168">
        <v>3</v>
      </c>
      <c r="I253" s="169"/>
      <c r="J253" s="170">
        <f>ROUND(I253*H253,2)</f>
        <v>0</v>
      </c>
      <c r="K253" s="171"/>
      <c r="L253" s="35"/>
      <c r="M253" s="172" t="s">
        <v>1</v>
      </c>
      <c r="N253" s="173" t="s">
        <v>44</v>
      </c>
      <c r="O253" s="73"/>
      <c r="P253" s="174">
        <f>O253*H253</f>
        <v>0</v>
      </c>
      <c r="Q253" s="174">
        <v>0</v>
      </c>
      <c r="R253" s="174">
        <f>Q253*H253</f>
        <v>0</v>
      </c>
      <c r="S253" s="174">
        <v>0</v>
      </c>
      <c r="T253" s="175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76" t="s">
        <v>228</v>
      </c>
      <c r="AT253" s="176" t="s">
        <v>165</v>
      </c>
      <c r="AU253" s="176" t="s">
        <v>88</v>
      </c>
      <c r="AY253" s="15" t="s">
        <v>163</v>
      </c>
      <c r="BE253" s="177">
        <f>IF(N253="základní",J253,0)</f>
        <v>0</v>
      </c>
      <c r="BF253" s="177">
        <f>IF(N253="snížená",J253,0)</f>
        <v>0</v>
      </c>
      <c r="BG253" s="177">
        <f>IF(N253="zákl. přenesená",J253,0)</f>
        <v>0</v>
      </c>
      <c r="BH253" s="177">
        <f>IF(N253="sníž. přenesená",J253,0)</f>
        <v>0</v>
      </c>
      <c r="BI253" s="177">
        <f>IF(N253="nulová",J253,0)</f>
        <v>0</v>
      </c>
      <c r="BJ253" s="15" t="s">
        <v>84</v>
      </c>
      <c r="BK253" s="177">
        <f>ROUND(I253*H253,2)</f>
        <v>0</v>
      </c>
      <c r="BL253" s="15" t="s">
        <v>228</v>
      </c>
      <c r="BM253" s="176" t="s">
        <v>604</v>
      </c>
    </row>
    <row r="254" s="2" customFormat="1" ht="24.15" customHeight="1">
      <c r="A254" s="34"/>
      <c r="B254" s="163"/>
      <c r="C254" s="178" t="s">
        <v>105</v>
      </c>
      <c r="D254" s="178" t="s">
        <v>229</v>
      </c>
      <c r="E254" s="179" t="s">
        <v>605</v>
      </c>
      <c r="F254" s="180" t="s">
        <v>606</v>
      </c>
      <c r="G254" s="181" t="s">
        <v>226</v>
      </c>
      <c r="H254" s="182">
        <v>3</v>
      </c>
      <c r="I254" s="183"/>
      <c r="J254" s="184">
        <f>ROUND(I254*H254,2)</f>
        <v>0</v>
      </c>
      <c r="K254" s="185"/>
      <c r="L254" s="186"/>
      <c r="M254" s="187" t="s">
        <v>1</v>
      </c>
      <c r="N254" s="188" t="s">
        <v>44</v>
      </c>
      <c r="O254" s="73"/>
      <c r="P254" s="174">
        <f>O254*H254</f>
        <v>0</v>
      </c>
      <c r="Q254" s="174">
        <v>0.0055999999999999999</v>
      </c>
      <c r="R254" s="174">
        <f>Q254*H254</f>
        <v>0.016799999999999999</v>
      </c>
      <c r="S254" s="174">
        <v>0</v>
      </c>
      <c r="T254" s="17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76" t="s">
        <v>295</v>
      </c>
      <c r="AT254" s="176" t="s">
        <v>229</v>
      </c>
      <c r="AU254" s="176" t="s">
        <v>88</v>
      </c>
      <c r="AY254" s="15" t="s">
        <v>163</v>
      </c>
      <c r="BE254" s="177">
        <f>IF(N254="základní",J254,0)</f>
        <v>0</v>
      </c>
      <c r="BF254" s="177">
        <f>IF(N254="snížená",J254,0)</f>
        <v>0</v>
      </c>
      <c r="BG254" s="177">
        <f>IF(N254="zákl. přenesená",J254,0)</f>
        <v>0</v>
      </c>
      <c r="BH254" s="177">
        <f>IF(N254="sníž. přenesená",J254,0)</f>
        <v>0</v>
      </c>
      <c r="BI254" s="177">
        <f>IF(N254="nulová",J254,0)</f>
        <v>0</v>
      </c>
      <c r="BJ254" s="15" t="s">
        <v>84</v>
      </c>
      <c r="BK254" s="177">
        <f>ROUND(I254*H254,2)</f>
        <v>0</v>
      </c>
      <c r="BL254" s="15" t="s">
        <v>228</v>
      </c>
      <c r="BM254" s="176" t="s">
        <v>607</v>
      </c>
    </row>
    <row r="255" s="2" customFormat="1" ht="24.15" customHeight="1">
      <c r="A255" s="34"/>
      <c r="B255" s="163"/>
      <c r="C255" s="164" t="s">
        <v>608</v>
      </c>
      <c r="D255" s="164" t="s">
        <v>165</v>
      </c>
      <c r="E255" s="165" t="s">
        <v>609</v>
      </c>
      <c r="F255" s="166" t="s">
        <v>610</v>
      </c>
      <c r="G255" s="167" t="s">
        <v>269</v>
      </c>
      <c r="H255" s="168">
        <v>40</v>
      </c>
      <c r="I255" s="169"/>
      <c r="J255" s="170">
        <f>ROUND(I255*H255,2)</f>
        <v>0</v>
      </c>
      <c r="K255" s="171"/>
      <c r="L255" s="35"/>
      <c r="M255" s="172" t="s">
        <v>1</v>
      </c>
      <c r="N255" s="173" t="s">
        <v>44</v>
      </c>
      <c r="O255" s="73"/>
      <c r="P255" s="174">
        <f>O255*H255</f>
        <v>0</v>
      </c>
      <c r="Q255" s="174">
        <v>0.0016900000000000001</v>
      </c>
      <c r="R255" s="174">
        <f>Q255*H255</f>
        <v>0.067600000000000007</v>
      </c>
      <c r="S255" s="174">
        <v>0</v>
      </c>
      <c r="T255" s="175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76" t="s">
        <v>228</v>
      </c>
      <c r="AT255" s="176" t="s">
        <v>165</v>
      </c>
      <c r="AU255" s="176" t="s">
        <v>88</v>
      </c>
      <c r="AY255" s="15" t="s">
        <v>163</v>
      </c>
      <c r="BE255" s="177">
        <f>IF(N255="základní",J255,0)</f>
        <v>0</v>
      </c>
      <c r="BF255" s="177">
        <f>IF(N255="snížená",J255,0)</f>
        <v>0</v>
      </c>
      <c r="BG255" s="177">
        <f>IF(N255="zákl. přenesená",J255,0)</f>
        <v>0</v>
      </c>
      <c r="BH255" s="177">
        <f>IF(N255="sníž. přenesená",J255,0)</f>
        <v>0</v>
      </c>
      <c r="BI255" s="177">
        <f>IF(N255="nulová",J255,0)</f>
        <v>0</v>
      </c>
      <c r="BJ255" s="15" t="s">
        <v>84</v>
      </c>
      <c r="BK255" s="177">
        <f>ROUND(I255*H255,2)</f>
        <v>0</v>
      </c>
      <c r="BL255" s="15" t="s">
        <v>228</v>
      </c>
      <c r="BM255" s="176" t="s">
        <v>611</v>
      </c>
    </row>
    <row r="256" s="2" customFormat="1" ht="24.15" customHeight="1">
      <c r="A256" s="34"/>
      <c r="B256" s="163"/>
      <c r="C256" s="164" t="s">
        <v>612</v>
      </c>
      <c r="D256" s="164" t="s">
        <v>165</v>
      </c>
      <c r="E256" s="165" t="s">
        <v>613</v>
      </c>
      <c r="F256" s="166" t="s">
        <v>614</v>
      </c>
      <c r="G256" s="167" t="s">
        <v>269</v>
      </c>
      <c r="H256" s="168">
        <v>24</v>
      </c>
      <c r="I256" s="169"/>
      <c r="J256" s="170">
        <f>ROUND(I256*H256,2)</f>
        <v>0</v>
      </c>
      <c r="K256" s="171"/>
      <c r="L256" s="35"/>
      <c r="M256" s="172" t="s">
        <v>1</v>
      </c>
      <c r="N256" s="173" t="s">
        <v>44</v>
      </c>
      <c r="O256" s="73"/>
      <c r="P256" s="174">
        <f>O256*H256</f>
        <v>0</v>
      </c>
      <c r="Q256" s="174">
        <v>0.0020999999999999999</v>
      </c>
      <c r="R256" s="174">
        <f>Q256*H256</f>
        <v>0.0504</v>
      </c>
      <c r="S256" s="174">
        <v>0</v>
      </c>
      <c r="T256" s="175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6" t="s">
        <v>228</v>
      </c>
      <c r="AT256" s="176" t="s">
        <v>165</v>
      </c>
      <c r="AU256" s="176" t="s">
        <v>88</v>
      </c>
      <c r="AY256" s="15" t="s">
        <v>163</v>
      </c>
      <c r="BE256" s="177">
        <f>IF(N256="základní",J256,0)</f>
        <v>0</v>
      </c>
      <c r="BF256" s="177">
        <f>IF(N256="snížená",J256,0)</f>
        <v>0</v>
      </c>
      <c r="BG256" s="177">
        <f>IF(N256="zákl. přenesená",J256,0)</f>
        <v>0</v>
      </c>
      <c r="BH256" s="177">
        <f>IF(N256="sníž. přenesená",J256,0)</f>
        <v>0</v>
      </c>
      <c r="BI256" s="177">
        <f>IF(N256="nulová",J256,0)</f>
        <v>0</v>
      </c>
      <c r="BJ256" s="15" t="s">
        <v>84</v>
      </c>
      <c r="BK256" s="177">
        <f>ROUND(I256*H256,2)</f>
        <v>0</v>
      </c>
      <c r="BL256" s="15" t="s">
        <v>228</v>
      </c>
      <c r="BM256" s="176" t="s">
        <v>615</v>
      </c>
    </row>
    <row r="257" s="2" customFormat="1" ht="24.15" customHeight="1">
      <c r="A257" s="34"/>
      <c r="B257" s="163"/>
      <c r="C257" s="164" t="s">
        <v>616</v>
      </c>
      <c r="D257" s="164" t="s">
        <v>165</v>
      </c>
      <c r="E257" s="165" t="s">
        <v>617</v>
      </c>
      <c r="F257" s="166" t="s">
        <v>618</v>
      </c>
      <c r="G257" s="167" t="s">
        <v>226</v>
      </c>
      <c r="H257" s="168">
        <v>2</v>
      </c>
      <c r="I257" s="169"/>
      <c r="J257" s="170">
        <f>ROUND(I257*H257,2)</f>
        <v>0</v>
      </c>
      <c r="K257" s="171"/>
      <c r="L257" s="35"/>
      <c r="M257" s="172" t="s">
        <v>1</v>
      </c>
      <c r="N257" s="173" t="s">
        <v>44</v>
      </c>
      <c r="O257" s="73"/>
      <c r="P257" s="174">
        <f>O257*H257</f>
        <v>0</v>
      </c>
      <c r="Q257" s="174">
        <v>0.00072000000000000005</v>
      </c>
      <c r="R257" s="174">
        <f>Q257*H257</f>
        <v>0.0014400000000000001</v>
      </c>
      <c r="S257" s="174">
        <v>0</v>
      </c>
      <c r="T257" s="175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76" t="s">
        <v>228</v>
      </c>
      <c r="AT257" s="176" t="s">
        <v>165</v>
      </c>
      <c r="AU257" s="176" t="s">
        <v>88</v>
      </c>
      <c r="AY257" s="15" t="s">
        <v>163</v>
      </c>
      <c r="BE257" s="177">
        <f>IF(N257="základní",J257,0)</f>
        <v>0</v>
      </c>
      <c r="BF257" s="177">
        <f>IF(N257="snížená",J257,0)</f>
        <v>0</v>
      </c>
      <c r="BG257" s="177">
        <f>IF(N257="zákl. přenesená",J257,0)</f>
        <v>0</v>
      </c>
      <c r="BH257" s="177">
        <f>IF(N257="sníž. přenesená",J257,0)</f>
        <v>0</v>
      </c>
      <c r="BI257" s="177">
        <f>IF(N257="nulová",J257,0)</f>
        <v>0</v>
      </c>
      <c r="BJ257" s="15" t="s">
        <v>84</v>
      </c>
      <c r="BK257" s="177">
        <f>ROUND(I257*H257,2)</f>
        <v>0</v>
      </c>
      <c r="BL257" s="15" t="s">
        <v>228</v>
      </c>
      <c r="BM257" s="176" t="s">
        <v>619</v>
      </c>
    </row>
    <row r="258" s="2" customFormat="1" ht="24.15" customHeight="1">
      <c r="A258" s="34"/>
      <c r="B258" s="163"/>
      <c r="C258" s="164" t="s">
        <v>620</v>
      </c>
      <c r="D258" s="164" t="s">
        <v>165</v>
      </c>
      <c r="E258" s="165" t="s">
        <v>621</v>
      </c>
      <c r="F258" s="166" t="s">
        <v>622</v>
      </c>
      <c r="G258" s="167" t="s">
        <v>184</v>
      </c>
      <c r="H258" s="168">
        <v>0.158</v>
      </c>
      <c r="I258" s="169"/>
      <c r="J258" s="170">
        <f>ROUND(I258*H258,2)</f>
        <v>0</v>
      </c>
      <c r="K258" s="171"/>
      <c r="L258" s="35"/>
      <c r="M258" s="172" t="s">
        <v>1</v>
      </c>
      <c r="N258" s="173" t="s">
        <v>44</v>
      </c>
      <c r="O258" s="73"/>
      <c r="P258" s="174">
        <f>O258*H258</f>
        <v>0</v>
      </c>
      <c r="Q258" s="174">
        <v>0</v>
      </c>
      <c r="R258" s="174">
        <f>Q258*H258</f>
        <v>0</v>
      </c>
      <c r="S258" s="174">
        <v>0</v>
      </c>
      <c r="T258" s="17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76" t="s">
        <v>228</v>
      </c>
      <c r="AT258" s="176" t="s">
        <v>165</v>
      </c>
      <c r="AU258" s="176" t="s">
        <v>88</v>
      </c>
      <c r="AY258" s="15" t="s">
        <v>163</v>
      </c>
      <c r="BE258" s="177">
        <f>IF(N258="základní",J258,0)</f>
        <v>0</v>
      </c>
      <c r="BF258" s="177">
        <f>IF(N258="snížená",J258,0)</f>
        <v>0</v>
      </c>
      <c r="BG258" s="177">
        <f>IF(N258="zákl. přenesená",J258,0)</f>
        <v>0</v>
      </c>
      <c r="BH258" s="177">
        <f>IF(N258="sníž. přenesená",J258,0)</f>
        <v>0</v>
      </c>
      <c r="BI258" s="177">
        <f>IF(N258="nulová",J258,0)</f>
        <v>0</v>
      </c>
      <c r="BJ258" s="15" t="s">
        <v>84</v>
      </c>
      <c r="BK258" s="177">
        <f>ROUND(I258*H258,2)</f>
        <v>0</v>
      </c>
      <c r="BL258" s="15" t="s">
        <v>228</v>
      </c>
      <c r="BM258" s="176" t="s">
        <v>623</v>
      </c>
    </row>
    <row r="259" s="12" customFormat="1" ht="22.8" customHeight="1">
      <c r="A259" s="12"/>
      <c r="B259" s="150"/>
      <c r="C259" s="12"/>
      <c r="D259" s="151" t="s">
        <v>78</v>
      </c>
      <c r="E259" s="161" t="s">
        <v>624</v>
      </c>
      <c r="F259" s="161" t="s">
        <v>625</v>
      </c>
      <c r="G259" s="12"/>
      <c r="H259" s="12"/>
      <c r="I259" s="153"/>
      <c r="J259" s="162">
        <f>BK259</f>
        <v>0</v>
      </c>
      <c r="K259" s="12"/>
      <c r="L259" s="150"/>
      <c r="M259" s="155"/>
      <c r="N259" s="156"/>
      <c r="O259" s="156"/>
      <c r="P259" s="157">
        <f>SUM(P260:P270)</f>
        <v>0</v>
      </c>
      <c r="Q259" s="156"/>
      <c r="R259" s="157">
        <f>SUM(R260:R270)</f>
        <v>1.4943408</v>
      </c>
      <c r="S259" s="156"/>
      <c r="T259" s="158">
        <f>SUM(T260:T270)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51" t="s">
        <v>88</v>
      </c>
      <c r="AT259" s="159" t="s">
        <v>78</v>
      </c>
      <c r="AU259" s="159" t="s">
        <v>84</v>
      </c>
      <c r="AY259" s="151" t="s">
        <v>163</v>
      </c>
      <c r="BK259" s="160">
        <f>SUM(BK260:BK270)</f>
        <v>0</v>
      </c>
    </row>
    <row r="260" s="2" customFormat="1" ht="24.15" customHeight="1">
      <c r="A260" s="34"/>
      <c r="B260" s="163"/>
      <c r="C260" s="164" t="s">
        <v>626</v>
      </c>
      <c r="D260" s="164" t="s">
        <v>165</v>
      </c>
      <c r="E260" s="165" t="s">
        <v>627</v>
      </c>
      <c r="F260" s="166" t="s">
        <v>628</v>
      </c>
      <c r="G260" s="167" t="s">
        <v>121</v>
      </c>
      <c r="H260" s="168">
        <v>78</v>
      </c>
      <c r="I260" s="169"/>
      <c r="J260" s="170">
        <f>ROUND(I260*H260,2)</f>
        <v>0</v>
      </c>
      <c r="K260" s="171"/>
      <c r="L260" s="35"/>
      <c r="M260" s="172" t="s">
        <v>1</v>
      </c>
      <c r="N260" s="173" t="s">
        <v>44</v>
      </c>
      <c r="O260" s="73"/>
      <c r="P260" s="174">
        <f>O260*H260</f>
        <v>0</v>
      </c>
      <c r="Q260" s="174">
        <v>0</v>
      </c>
      <c r="R260" s="174">
        <f>Q260*H260</f>
        <v>0</v>
      </c>
      <c r="S260" s="174">
        <v>0</v>
      </c>
      <c r="T260" s="175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76" t="s">
        <v>228</v>
      </c>
      <c r="AT260" s="176" t="s">
        <v>165</v>
      </c>
      <c r="AU260" s="176" t="s">
        <v>88</v>
      </c>
      <c r="AY260" s="15" t="s">
        <v>163</v>
      </c>
      <c r="BE260" s="177">
        <f>IF(N260="základní",J260,0)</f>
        <v>0</v>
      </c>
      <c r="BF260" s="177">
        <f>IF(N260="snížená",J260,0)</f>
        <v>0</v>
      </c>
      <c r="BG260" s="177">
        <f>IF(N260="zákl. přenesená",J260,0)</f>
        <v>0</v>
      </c>
      <c r="BH260" s="177">
        <f>IF(N260="sníž. přenesená",J260,0)</f>
        <v>0</v>
      </c>
      <c r="BI260" s="177">
        <f>IF(N260="nulová",J260,0)</f>
        <v>0</v>
      </c>
      <c r="BJ260" s="15" t="s">
        <v>84</v>
      </c>
      <c r="BK260" s="177">
        <f>ROUND(I260*H260,2)</f>
        <v>0</v>
      </c>
      <c r="BL260" s="15" t="s">
        <v>228</v>
      </c>
      <c r="BM260" s="176" t="s">
        <v>629</v>
      </c>
    </row>
    <row r="261" s="2" customFormat="1" ht="24.15" customHeight="1">
      <c r="A261" s="34"/>
      <c r="B261" s="163"/>
      <c r="C261" s="178" t="s">
        <v>630</v>
      </c>
      <c r="D261" s="178" t="s">
        <v>229</v>
      </c>
      <c r="E261" s="179" t="s">
        <v>631</v>
      </c>
      <c r="F261" s="180" t="s">
        <v>632</v>
      </c>
      <c r="G261" s="181" t="s">
        <v>121</v>
      </c>
      <c r="H261" s="182">
        <v>85.799999999999997</v>
      </c>
      <c r="I261" s="183"/>
      <c r="J261" s="184">
        <f>ROUND(I261*H261,2)</f>
        <v>0</v>
      </c>
      <c r="K261" s="185"/>
      <c r="L261" s="186"/>
      <c r="M261" s="187" t="s">
        <v>1</v>
      </c>
      <c r="N261" s="188" t="s">
        <v>44</v>
      </c>
      <c r="O261" s="73"/>
      <c r="P261" s="174">
        <f>O261*H261</f>
        <v>0</v>
      </c>
      <c r="Q261" s="174">
        <v>0.0093100000000000006</v>
      </c>
      <c r="R261" s="174">
        <f>Q261*H261</f>
        <v>0.79879800000000001</v>
      </c>
      <c r="S261" s="174">
        <v>0</v>
      </c>
      <c r="T261" s="175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76" t="s">
        <v>295</v>
      </c>
      <c r="AT261" s="176" t="s">
        <v>229</v>
      </c>
      <c r="AU261" s="176" t="s">
        <v>88</v>
      </c>
      <c r="AY261" s="15" t="s">
        <v>163</v>
      </c>
      <c r="BE261" s="177">
        <f>IF(N261="základní",J261,0)</f>
        <v>0</v>
      </c>
      <c r="BF261" s="177">
        <f>IF(N261="snížená",J261,0)</f>
        <v>0</v>
      </c>
      <c r="BG261" s="177">
        <f>IF(N261="zákl. přenesená",J261,0)</f>
        <v>0</v>
      </c>
      <c r="BH261" s="177">
        <f>IF(N261="sníž. přenesená",J261,0)</f>
        <v>0</v>
      </c>
      <c r="BI261" s="177">
        <f>IF(N261="nulová",J261,0)</f>
        <v>0</v>
      </c>
      <c r="BJ261" s="15" t="s">
        <v>84</v>
      </c>
      <c r="BK261" s="177">
        <f>ROUND(I261*H261,2)</f>
        <v>0</v>
      </c>
      <c r="BL261" s="15" t="s">
        <v>228</v>
      </c>
      <c r="BM261" s="176" t="s">
        <v>633</v>
      </c>
    </row>
    <row r="262" s="2" customFormat="1" ht="16.5" customHeight="1">
      <c r="A262" s="34"/>
      <c r="B262" s="163"/>
      <c r="C262" s="164" t="s">
        <v>634</v>
      </c>
      <c r="D262" s="164" t="s">
        <v>165</v>
      </c>
      <c r="E262" s="165" t="s">
        <v>635</v>
      </c>
      <c r="F262" s="166" t="s">
        <v>636</v>
      </c>
      <c r="G262" s="167" t="s">
        <v>269</v>
      </c>
      <c r="H262" s="168">
        <v>220</v>
      </c>
      <c r="I262" s="169"/>
      <c r="J262" s="170">
        <f>ROUND(I262*H262,2)</f>
        <v>0</v>
      </c>
      <c r="K262" s="171"/>
      <c r="L262" s="35"/>
      <c r="M262" s="172" t="s">
        <v>1</v>
      </c>
      <c r="N262" s="173" t="s">
        <v>44</v>
      </c>
      <c r="O262" s="73"/>
      <c r="P262" s="174">
        <f>O262*H262</f>
        <v>0</v>
      </c>
      <c r="Q262" s="174">
        <v>0</v>
      </c>
      <c r="R262" s="174">
        <f>Q262*H262</f>
        <v>0</v>
      </c>
      <c r="S262" s="174">
        <v>0</v>
      </c>
      <c r="T262" s="175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76" t="s">
        <v>228</v>
      </c>
      <c r="AT262" s="176" t="s">
        <v>165</v>
      </c>
      <c r="AU262" s="176" t="s">
        <v>88</v>
      </c>
      <c r="AY262" s="15" t="s">
        <v>163</v>
      </c>
      <c r="BE262" s="177">
        <f>IF(N262="základní",J262,0)</f>
        <v>0</v>
      </c>
      <c r="BF262" s="177">
        <f>IF(N262="snížená",J262,0)</f>
        <v>0</v>
      </c>
      <c r="BG262" s="177">
        <f>IF(N262="zákl. přenesená",J262,0)</f>
        <v>0</v>
      </c>
      <c r="BH262" s="177">
        <f>IF(N262="sníž. přenesená",J262,0)</f>
        <v>0</v>
      </c>
      <c r="BI262" s="177">
        <f>IF(N262="nulová",J262,0)</f>
        <v>0</v>
      </c>
      <c r="BJ262" s="15" t="s">
        <v>84</v>
      </c>
      <c r="BK262" s="177">
        <f>ROUND(I262*H262,2)</f>
        <v>0</v>
      </c>
      <c r="BL262" s="15" t="s">
        <v>228</v>
      </c>
      <c r="BM262" s="176" t="s">
        <v>637</v>
      </c>
    </row>
    <row r="263" s="2" customFormat="1" ht="16.5" customHeight="1">
      <c r="A263" s="34"/>
      <c r="B263" s="163"/>
      <c r="C263" s="178" t="s">
        <v>638</v>
      </c>
      <c r="D263" s="178" t="s">
        <v>229</v>
      </c>
      <c r="E263" s="179" t="s">
        <v>639</v>
      </c>
      <c r="F263" s="180" t="s">
        <v>640</v>
      </c>
      <c r="G263" s="181" t="s">
        <v>168</v>
      </c>
      <c r="H263" s="182">
        <v>0.58099999999999996</v>
      </c>
      <c r="I263" s="183"/>
      <c r="J263" s="184">
        <f>ROUND(I263*H263,2)</f>
        <v>0</v>
      </c>
      <c r="K263" s="185"/>
      <c r="L263" s="186"/>
      <c r="M263" s="187" t="s">
        <v>1</v>
      </c>
      <c r="N263" s="188" t="s">
        <v>44</v>
      </c>
      <c r="O263" s="73"/>
      <c r="P263" s="174">
        <f>O263*H263</f>
        <v>0</v>
      </c>
      <c r="Q263" s="174">
        <v>0.55000000000000004</v>
      </c>
      <c r="R263" s="174">
        <f>Q263*H263</f>
        <v>0.31955</v>
      </c>
      <c r="S263" s="174">
        <v>0</v>
      </c>
      <c r="T263" s="175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76" t="s">
        <v>295</v>
      </c>
      <c r="AT263" s="176" t="s">
        <v>229</v>
      </c>
      <c r="AU263" s="176" t="s">
        <v>88</v>
      </c>
      <c r="AY263" s="15" t="s">
        <v>163</v>
      </c>
      <c r="BE263" s="177">
        <f>IF(N263="základní",J263,0)</f>
        <v>0</v>
      </c>
      <c r="BF263" s="177">
        <f>IF(N263="snížená",J263,0)</f>
        <v>0</v>
      </c>
      <c r="BG263" s="177">
        <f>IF(N263="zákl. přenesená",J263,0)</f>
        <v>0</v>
      </c>
      <c r="BH263" s="177">
        <f>IF(N263="sníž. přenesená",J263,0)</f>
        <v>0</v>
      </c>
      <c r="BI263" s="177">
        <f>IF(N263="nulová",J263,0)</f>
        <v>0</v>
      </c>
      <c r="BJ263" s="15" t="s">
        <v>84</v>
      </c>
      <c r="BK263" s="177">
        <f>ROUND(I263*H263,2)</f>
        <v>0</v>
      </c>
      <c r="BL263" s="15" t="s">
        <v>228</v>
      </c>
      <c r="BM263" s="176" t="s">
        <v>641</v>
      </c>
    </row>
    <row r="264" s="2" customFormat="1" ht="24.15" customHeight="1">
      <c r="A264" s="34"/>
      <c r="B264" s="163"/>
      <c r="C264" s="164" t="s">
        <v>642</v>
      </c>
      <c r="D264" s="164" t="s">
        <v>165</v>
      </c>
      <c r="E264" s="165" t="s">
        <v>643</v>
      </c>
      <c r="F264" s="166" t="s">
        <v>644</v>
      </c>
      <c r="G264" s="167" t="s">
        <v>121</v>
      </c>
      <c r="H264" s="168">
        <v>30.780000000000001</v>
      </c>
      <c r="I264" s="169"/>
      <c r="J264" s="170">
        <f>ROUND(I264*H264,2)</f>
        <v>0</v>
      </c>
      <c r="K264" s="171"/>
      <c r="L264" s="35"/>
      <c r="M264" s="172" t="s">
        <v>1</v>
      </c>
      <c r="N264" s="173" t="s">
        <v>44</v>
      </c>
      <c r="O264" s="73"/>
      <c r="P264" s="174">
        <f>O264*H264</f>
        <v>0</v>
      </c>
      <c r="Q264" s="174">
        <v>0.00025999999999999998</v>
      </c>
      <c r="R264" s="174">
        <f>Q264*H264</f>
        <v>0.0080027999999999992</v>
      </c>
      <c r="S264" s="174">
        <v>0</v>
      </c>
      <c r="T264" s="175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76" t="s">
        <v>228</v>
      </c>
      <c r="AT264" s="176" t="s">
        <v>165</v>
      </c>
      <c r="AU264" s="176" t="s">
        <v>88</v>
      </c>
      <c r="AY264" s="15" t="s">
        <v>163</v>
      </c>
      <c r="BE264" s="177">
        <f>IF(N264="základní",J264,0)</f>
        <v>0</v>
      </c>
      <c r="BF264" s="177">
        <f>IF(N264="snížená",J264,0)</f>
        <v>0</v>
      </c>
      <c r="BG264" s="177">
        <f>IF(N264="zákl. přenesená",J264,0)</f>
        <v>0</v>
      </c>
      <c r="BH264" s="177">
        <f>IF(N264="sníž. přenesená",J264,0)</f>
        <v>0</v>
      </c>
      <c r="BI264" s="177">
        <f>IF(N264="nulová",J264,0)</f>
        <v>0</v>
      </c>
      <c r="BJ264" s="15" t="s">
        <v>84</v>
      </c>
      <c r="BK264" s="177">
        <f>ROUND(I264*H264,2)</f>
        <v>0</v>
      </c>
      <c r="BL264" s="15" t="s">
        <v>228</v>
      </c>
      <c r="BM264" s="176" t="s">
        <v>645</v>
      </c>
    </row>
    <row r="265" s="2" customFormat="1" ht="33" customHeight="1">
      <c r="A265" s="34"/>
      <c r="B265" s="163"/>
      <c r="C265" s="178" t="s">
        <v>646</v>
      </c>
      <c r="D265" s="178" t="s">
        <v>229</v>
      </c>
      <c r="E265" s="179" t="s">
        <v>647</v>
      </c>
      <c r="F265" s="180" t="s">
        <v>648</v>
      </c>
      <c r="G265" s="181" t="s">
        <v>649</v>
      </c>
      <c r="H265" s="182">
        <v>9</v>
      </c>
      <c r="I265" s="183"/>
      <c r="J265" s="184">
        <f>ROUND(I265*H265,2)</f>
        <v>0</v>
      </c>
      <c r="K265" s="185"/>
      <c r="L265" s="186"/>
      <c r="M265" s="187" t="s">
        <v>1</v>
      </c>
      <c r="N265" s="188" t="s">
        <v>44</v>
      </c>
      <c r="O265" s="73"/>
      <c r="P265" s="174">
        <f>O265*H265</f>
        <v>0</v>
      </c>
      <c r="Q265" s="174">
        <v>0.036110000000000003</v>
      </c>
      <c r="R265" s="174">
        <f>Q265*H265</f>
        <v>0.32499</v>
      </c>
      <c r="S265" s="174">
        <v>0</v>
      </c>
      <c r="T265" s="175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76" t="s">
        <v>295</v>
      </c>
      <c r="AT265" s="176" t="s">
        <v>229</v>
      </c>
      <c r="AU265" s="176" t="s">
        <v>88</v>
      </c>
      <c r="AY265" s="15" t="s">
        <v>163</v>
      </c>
      <c r="BE265" s="177">
        <f>IF(N265="základní",J265,0)</f>
        <v>0</v>
      </c>
      <c r="BF265" s="177">
        <f>IF(N265="snížená",J265,0)</f>
        <v>0</v>
      </c>
      <c r="BG265" s="177">
        <f>IF(N265="zákl. přenesená",J265,0)</f>
        <v>0</v>
      </c>
      <c r="BH265" s="177">
        <f>IF(N265="sníž. přenesená",J265,0)</f>
        <v>0</v>
      </c>
      <c r="BI265" s="177">
        <f>IF(N265="nulová",J265,0)</f>
        <v>0</v>
      </c>
      <c r="BJ265" s="15" t="s">
        <v>84</v>
      </c>
      <c r="BK265" s="177">
        <f>ROUND(I265*H265,2)</f>
        <v>0</v>
      </c>
      <c r="BL265" s="15" t="s">
        <v>228</v>
      </c>
      <c r="BM265" s="176" t="s">
        <v>650</v>
      </c>
    </row>
    <row r="266" s="2" customFormat="1" ht="24.15" customHeight="1">
      <c r="A266" s="34"/>
      <c r="B266" s="163"/>
      <c r="C266" s="164" t="s">
        <v>651</v>
      </c>
      <c r="D266" s="164" t="s">
        <v>165</v>
      </c>
      <c r="E266" s="165" t="s">
        <v>652</v>
      </c>
      <c r="F266" s="166" t="s">
        <v>653</v>
      </c>
      <c r="G266" s="167" t="s">
        <v>226</v>
      </c>
      <c r="H266" s="168">
        <v>1</v>
      </c>
      <c r="I266" s="169"/>
      <c r="J266" s="170">
        <f>ROUND(I266*H266,2)</f>
        <v>0</v>
      </c>
      <c r="K266" s="171"/>
      <c r="L266" s="35"/>
      <c r="M266" s="172" t="s">
        <v>1</v>
      </c>
      <c r="N266" s="173" t="s">
        <v>44</v>
      </c>
      <c r="O266" s="73"/>
      <c r="P266" s="174">
        <f>O266*H266</f>
        <v>0</v>
      </c>
      <c r="Q266" s="174">
        <v>0</v>
      </c>
      <c r="R266" s="174">
        <f>Q266*H266</f>
        <v>0</v>
      </c>
      <c r="S266" s="174">
        <v>0</v>
      </c>
      <c r="T266" s="175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76" t="s">
        <v>228</v>
      </c>
      <c r="AT266" s="176" t="s">
        <v>165</v>
      </c>
      <c r="AU266" s="176" t="s">
        <v>88</v>
      </c>
      <c r="AY266" s="15" t="s">
        <v>163</v>
      </c>
      <c r="BE266" s="177">
        <f>IF(N266="základní",J266,0)</f>
        <v>0</v>
      </c>
      <c r="BF266" s="177">
        <f>IF(N266="snížená",J266,0)</f>
        <v>0</v>
      </c>
      <c r="BG266" s="177">
        <f>IF(N266="zákl. přenesená",J266,0)</f>
        <v>0</v>
      </c>
      <c r="BH266" s="177">
        <f>IF(N266="sníž. přenesená",J266,0)</f>
        <v>0</v>
      </c>
      <c r="BI266" s="177">
        <f>IF(N266="nulová",J266,0)</f>
        <v>0</v>
      </c>
      <c r="BJ266" s="15" t="s">
        <v>84</v>
      </c>
      <c r="BK266" s="177">
        <f>ROUND(I266*H266,2)</f>
        <v>0</v>
      </c>
      <c r="BL266" s="15" t="s">
        <v>228</v>
      </c>
      <c r="BM266" s="176" t="s">
        <v>654</v>
      </c>
    </row>
    <row r="267" s="2" customFormat="1" ht="33" customHeight="1">
      <c r="A267" s="34"/>
      <c r="B267" s="163"/>
      <c r="C267" s="178" t="s">
        <v>655</v>
      </c>
      <c r="D267" s="178" t="s">
        <v>229</v>
      </c>
      <c r="E267" s="179" t="s">
        <v>656</v>
      </c>
      <c r="F267" s="180" t="s">
        <v>657</v>
      </c>
      <c r="G267" s="181" t="s">
        <v>226</v>
      </c>
      <c r="H267" s="182">
        <v>1</v>
      </c>
      <c r="I267" s="183"/>
      <c r="J267" s="184">
        <f>ROUND(I267*H267,2)</f>
        <v>0</v>
      </c>
      <c r="K267" s="185"/>
      <c r="L267" s="186"/>
      <c r="M267" s="187" t="s">
        <v>1</v>
      </c>
      <c r="N267" s="188" t="s">
        <v>44</v>
      </c>
      <c r="O267" s="73"/>
      <c r="P267" s="174">
        <f>O267*H267</f>
        <v>0</v>
      </c>
      <c r="Q267" s="174">
        <v>0.042999999999999997</v>
      </c>
      <c r="R267" s="174">
        <f>Q267*H267</f>
        <v>0.042999999999999997</v>
      </c>
      <c r="S267" s="174">
        <v>0</v>
      </c>
      <c r="T267" s="175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76" t="s">
        <v>295</v>
      </c>
      <c r="AT267" s="176" t="s">
        <v>229</v>
      </c>
      <c r="AU267" s="176" t="s">
        <v>88</v>
      </c>
      <c r="AY267" s="15" t="s">
        <v>163</v>
      </c>
      <c r="BE267" s="177">
        <f>IF(N267="základní",J267,0)</f>
        <v>0</v>
      </c>
      <c r="BF267" s="177">
        <f>IF(N267="snížená",J267,0)</f>
        <v>0</v>
      </c>
      <c r="BG267" s="177">
        <f>IF(N267="zákl. přenesená",J267,0)</f>
        <v>0</v>
      </c>
      <c r="BH267" s="177">
        <f>IF(N267="sníž. přenesená",J267,0)</f>
        <v>0</v>
      </c>
      <c r="BI267" s="177">
        <f>IF(N267="nulová",J267,0)</f>
        <v>0</v>
      </c>
      <c r="BJ267" s="15" t="s">
        <v>84</v>
      </c>
      <c r="BK267" s="177">
        <f>ROUND(I267*H267,2)</f>
        <v>0</v>
      </c>
      <c r="BL267" s="15" t="s">
        <v>228</v>
      </c>
      <c r="BM267" s="176" t="s">
        <v>658</v>
      </c>
    </row>
    <row r="268" s="2" customFormat="1" ht="16.5" customHeight="1">
      <c r="A268" s="34"/>
      <c r="B268" s="163"/>
      <c r="C268" s="164" t="s">
        <v>659</v>
      </c>
      <c r="D268" s="164" t="s">
        <v>165</v>
      </c>
      <c r="E268" s="165" t="s">
        <v>660</v>
      </c>
      <c r="F268" s="166" t="s">
        <v>661</v>
      </c>
      <c r="G268" s="167" t="s">
        <v>226</v>
      </c>
      <c r="H268" s="168">
        <v>8</v>
      </c>
      <c r="I268" s="169"/>
      <c r="J268" s="170">
        <f>ROUND(I268*H268,2)</f>
        <v>0</v>
      </c>
      <c r="K268" s="171"/>
      <c r="L268" s="35"/>
      <c r="M268" s="172" t="s">
        <v>1</v>
      </c>
      <c r="N268" s="173" t="s">
        <v>44</v>
      </c>
      <c r="O268" s="73"/>
      <c r="P268" s="174">
        <f>O268*H268</f>
        <v>0</v>
      </c>
      <c r="Q268" s="174">
        <v>0</v>
      </c>
      <c r="R268" s="174">
        <f>Q268*H268</f>
        <v>0</v>
      </c>
      <c r="S268" s="174">
        <v>0</v>
      </c>
      <c r="T268" s="175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76" t="s">
        <v>228</v>
      </c>
      <c r="AT268" s="176" t="s">
        <v>165</v>
      </c>
      <c r="AU268" s="176" t="s">
        <v>88</v>
      </c>
      <c r="AY268" s="15" t="s">
        <v>163</v>
      </c>
      <c r="BE268" s="177">
        <f>IF(N268="základní",J268,0)</f>
        <v>0</v>
      </c>
      <c r="BF268" s="177">
        <f>IF(N268="snížená",J268,0)</f>
        <v>0</v>
      </c>
      <c r="BG268" s="177">
        <f>IF(N268="zákl. přenesená",J268,0)</f>
        <v>0</v>
      </c>
      <c r="BH268" s="177">
        <f>IF(N268="sníž. přenesená",J268,0)</f>
        <v>0</v>
      </c>
      <c r="BI268" s="177">
        <f>IF(N268="nulová",J268,0)</f>
        <v>0</v>
      </c>
      <c r="BJ268" s="15" t="s">
        <v>84</v>
      </c>
      <c r="BK268" s="177">
        <f>ROUND(I268*H268,2)</f>
        <v>0</v>
      </c>
      <c r="BL268" s="15" t="s">
        <v>228</v>
      </c>
      <c r="BM268" s="176" t="s">
        <v>662</v>
      </c>
    </row>
    <row r="269" s="2" customFormat="1" ht="44.25" customHeight="1">
      <c r="A269" s="34"/>
      <c r="B269" s="163"/>
      <c r="C269" s="178" t="s">
        <v>663</v>
      </c>
      <c r="D269" s="178" t="s">
        <v>229</v>
      </c>
      <c r="E269" s="179" t="s">
        <v>664</v>
      </c>
      <c r="F269" s="180" t="s">
        <v>665</v>
      </c>
      <c r="G269" s="181" t="s">
        <v>1</v>
      </c>
      <c r="H269" s="182">
        <v>8</v>
      </c>
      <c r="I269" s="183"/>
      <c r="J269" s="184">
        <f>ROUND(I269*H269,2)</f>
        <v>0</v>
      </c>
      <c r="K269" s="185"/>
      <c r="L269" s="186"/>
      <c r="M269" s="187" t="s">
        <v>1</v>
      </c>
      <c r="N269" s="188" t="s">
        <v>44</v>
      </c>
      <c r="O269" s="73"/>
      <c r="P269" s="174">
        <f>O269*H269</f>
        <v>0</v>
      </c>
      <c r="Q269" s="174">
        <v>0</v>
      </c>
      <c r="R269" s="174">
        <f>Q269*H269</f>
        <v>0</v>
      </c>
      <c r="S269" s="174">
        <v>0</v>
      </c>
      <c r="T269" s="175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76" t="s">
        <v>295</v>
      </c>
      <c r="AT269" s="176" t="s">
        <v>229</v>
      </c>
      <c r="AU269" s="176" t="s">
        <v>88</v>
      </c>
      <c r="AY269" s="15" t="s">
        <v>163</v>
      </c>
      <c r="BE269" s="177">
        <f>IF(N269="základní",J269,0)</f>
        <v>0</v>
      </c>
      <c r="BF269" s="177">
        <f>IF(N269="snížená",J269,0)</f>
        <v>0</v>
      </c>
      <c r="BG269" s="177">
        <f>IF(N269="zákl. přenesená",J269,0)</f>
        <v>0</v>
      </c>
      <c r="BH269" s="177">
        <f>IF(N269="sníž. přenesená",J269,0)</f>
        <v>0</v>
      </c>
      <c r="BI269" s="177">
        <f>IF(N269="nulová",J269,0)</f>
        <v>0</v>
      </c>
      <c r="BJ269" s="15" t="s">
        <v>84</v>
      </c>
      <c r="BK269" s="177">
        <f>ROUND(I269*H269,2)</f>
        <v>0</v>
      </c>
      <c r="BL269" s="15" t="s">
        <v>228</v>
      </c>
      <c r="BM269" s="176" t="s">
        <v>666</v>
      </c>
    </row>
    <row r="270" s="2" customFormat="1" ht="24.15" customHeight="1">
      <c r="A270" s="34"/>
      <c r="B270" s="163"/>
      <c r="C270" s="164" t="s">
        <v>667</v>
      </c>
      <c r="D270" s="164" t="s">
        <v>165</v>
      </c>
      <c r="E270" s="165" t="s">
        <v>668</v>
      </c>
      <c r="F270" s="166" t="s">
        <v>669</v>
      </c>
      <c r="G270" s="167" t="s">
        <v>184</v>
      </c>
      <c r="H270" s="168">
        <v>1.494</v>
      </c>
      <c r="I270" s="169"/>
      <c r="J270" s="170">
        <f>ROUND(I270*H270,2)</f>
        <v>0</v>
      </c>
      <c r="K270" s="171"/>
      <c r="L270" s="35"/>
      <c r="M270" s="172" t="s">
        <v>1</v>
      </c>
      <c r="N270" s="173" t="s">
        <v>44</v>
      </c>
      <c r="O270" s="73"/>
      <c r="P270" s="174">
        <f>O270*H270</f>
        <v>0</v>
      </c>
      <c r="Q270" s="174">
        <v>0</v>
      </c>
      <c r="R270" s="174">
        <f>Q270*H270</f>
        <v>0</v>
      </c>
      <c r="S270" s="174">
        <v>0</v>
      </c>
      <c r="T270" s="175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76" t="s">
        <v>228</v>
      </c>
      <c r="AT270" s="176" t="s">
        <v>165</v>
      </c>
      <c r="AU270" s="176" t="s">
        <v>88</v>
      </c>
      <c r="AY270" s="15" t="s">
        <v>163</v>
      </c>
      <c r="BE270" s="177">
        <f>IF(N270="základní",J270,0)</f>
        <v>0</v>
      </c>
      <c r="BF270" s="177">
        <f>IF(N270="snížená",J270,0)</f>
        <v>0</v>
      </c>
      <c r="BG270" s="177">
        <f>IF(N270="zákl. přenesená",J270,0)</f>
        <v>0</v>
      </c>
      <c r="BH270" s="177">
        <f>IF(N270="sníž. přenesená",J270,0)</f>
        <v>0</v>
      </c>
      <c r="BI270" s="177">
        <f>IF(N270="nulová",J270,0)</f>
        <v>0</v>
      </c>
      <c r="BJ270" s="15" t="s">
        <v>84</v>
      </c>
      <c r="BK270" s="177">
        <f>ROUND(I270*H270,2)</f>
        <v>0</v>
      </c>
      <c r="BL270" s="15" t="s">
        <v>228</v>
      </c>
      <c r="BM270" s="176" t="s">
        <v>670</v>
      </c>
    </row>
    <row r="271" s="12" customFormat="1" ht="22.8" customHeight="1">
      <c r="A271" s="12"/>
      <c r="B271" s="150"/>
      <c r="C271" s="12"/>
      <c r="D271" s="151" t="s">
        <v>78</v>
      </c>
      <c r="E271" s="161" t="s">
        <v>671</v>
      </c>
      <c r="F271" s="161" t="s">
        <v>672</v>
      </c>
      <c r="G271" s="12"/>
      <c r="H271" s="12"/>
      <c r="I271" s="153"/>
      <c r="J271" s="162">
        <f>BK271</f>
        <v>0</v>
      </c>
      <c r="K271" s="12"/>
      <c r="L271" s="150"/>
      <c r="M271" s="155"/>
      <c r="N271" s="156"/>
      <c r="O271" s="156"/>
      <c r="P271" s="157">
        <f>SUM(P272:P287)</f>
        <v>0</v>
      </c>
      <c r="Q271" s="156"/>
      <c r="R271" s="157">
        <f>SUM(R272:R287)</f>
        <v>0.22546000000000005</v>
      </c>
      <c r="S271" s="156"/>
      <c r="T271" s="158">
        <f>SUM(T272:T287)</f>
        <v>1.2582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51" t="s">
        <v>88</v>
      </c>
      <c r="AT271" s="159" t="s">
        <v>78</v>
      </c>
      <c r="AU271" s="159" t="s">
        <v>84</v>
      </c>
      <c r="AY271" s="151" t="s">
        <v>163</v>
      </c>
      <c r="BK271" s="160">
        <f>SUM(BK272:BK287)</f>
        <v>0</v>
      </c>
    </row>
    <row r="272" s="2" customFormat="1" ht="24.15" customHeight="1">
      <c r="A272" s="34"/>
      <c r="B272" s="163"/>
      <c r="C272" s="164" t="s">
        <v>673</v>
      </c>
      <c r="D272" s="164" t="s">
        <v>165</v>
      </c>
      <c r="E272" s="165" t="s">
        <v>674</v>
      </c>
      <c r="F272" s="166" t="s">
        <v>675</v>
      </c>
      <c r="G272" s="167" t="s">
        <v>226</v>
      </c>
      <c r="H272" s="168">
        <v>1</v>
      </c>
      <c r="I272" s="169"/>
      <c r="J272" s="170">
        <f>ROUND(I272*H272,2)</f>
        <v>0</v>
      </c>
      <c r="K272" s="171"/>
      <c r="L272" s="35"/>
      <c r="M272" s="172" t="s">
        <v>1</v>
      </c>
      <c r="N272" s="173" t="s">
        <v>44</v>
      </c>
      <c r="O272" s="73"/>
      <c r="P272" s="174">
        <f>O272*H272</f>
        <v>0</v>
      </c>
      <c r="Q272" s="174">
        <v>0</v>
      </c>
      <c r="R272" s="174">
        <f>Q272*H272</f>
        <v>0</v>
      </c>
      <c r="S272" s="174">
        <v>0</v>
      </c>
      <c r="T272" s="175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76" t="s">
        <v>228</v>
      </c>
      <c r="AT272" s="176" t="s">
        <v>165</v>
      </c>
      <c r="AU272" s="176" t="s">
        <v>88</v>
      </c>
      <c r="AY272" s="15" t="s">
        <v>163</v>
      </c>
      <c r="BE272" s="177">
        <f>IF(N272="základní",J272,0)</f>
        <v>0</v>
      </c>
      <c r="BF272" s="177">
        <f>IF(N272="snížená",J272,0)</f>
        <v>0</v>
      </c>
      <c r="BG272" s="177">
        <f>IF(N272="zákl. přenesená",J272,0)</f>
        <v>0</v>
      </c>
      <c r="BH272" s="177">
        <f>IF(N272="sníž. přenesená",J272,0)</f>
        <v>0</v>
      </c>
      <c r="BI272" s="177">
        <f>IF(N272="nulová",J272,0)</f>
        <v>0</v>
      </c>
      <c r="BJ272" s="15" t="s">
        <v>84</v>
      </c>
      <c r="BK272" s="177">
        <f>ROUND(I272*H272,2)</f>
        <v>0</v>
      </c>
      <c r="BL272" s="15" t="s">
        <v>228</v>
      </c>
      <c r="BM272" s="176" t="s">
        <v>676</v>
      </c>
    </row>
    <row r="273" s="2" customFormat="1" ht="16.5" customHeight="1">
      <c r="A273" s="34"/>
      <c r="B273" s="163"/>
      <c r="C273" s="178" t="s">
        <v>677</v>
      </c>
      <c r="D273" s="178" t="s">
        <v>229</v>
      </c>
      <c r="E273" s="179" t="s">
        <v>678</v>
      </c>
      <c r="F273" s="180" t="s">
        <v>679</v>
      </c>
      <c r="G273" s="181" t="s">
        <v>226</v>
      </c>
      <c r="H273" s="182">
        <v>1</v>
      </c>
      <c r="I273" s="183"/>
      <c r="J273" s="184">
        <f>ROUND(I273*H273,2)</f>
        <v>0</v>
      </c>
      <c r="K273" s="185"/>
      <c r="L273" s="186"/>
      <c r="M273" s="187" t="s">
        <v>1</v>
      </c>
      <c r="N273" s="188" t="s">
        <v>44</v>
      </c>
      <c r="O273" s="73"/>
      <c r="P273" s="174">
        <f>O273*H273</f>
        <v>0</v>
      </c>
      <c r="Q273" s="174">
        <v>0.084000000000000005</v>
      </c>
      <c r="R273" s="174">
        <f>Q273*H273</f>
        <v>0.084000000000000005</v>
      </c>
      <c r="S273" s="174">
        <v>0</v>
      </c>
      <c r="T273" s="175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76" t="s">
        <v>295</v>
      </c>
      <c r="AT273" s="176" t="s">
        <v>229</v>
      </c>
      <c r="AU273" s="176" t="s">
        <v>88</v>
      </c>
      <c r="AY273" s="15" t="s">
        <v>163</v>
      </c>
      <c r="BE273" s="177">
        <f>IF(N273="základní",J273,0)</f>
        <v>0</v>
      </c>
      <c r="BF273" s="177">
        <f>IF(N273="snížená",J273,0)</f>
        <v>0</v>
      </c>
      <c r="BG273" s="177">
        <f>IF(N273="zákl. přenesená",J273,0)</f>
        <v>0</v>
      </c>
      <c r="BH273" s="177">
        <f>IF(N273="sníž. přenesená",J273,0)</f>
        <v>0</v>
      </c>
      <c r="BI273" s="177">
        <f>IF(N273="nulová",J273,0)</f>
        <v>0</v>
      </c>
      <c r="BJ273" s="15" t="s">
        <v>84</v>
      </c>
      <c r="BK273" s="177">
        <f>ROUND(I273*H273,2)</f>
        <v>0</v>
      </c>
      <c r="BL273" s="15" t="s">
        <v>228</v>
      </c>
      <c r="BM273" s="176" t="s">
        <v>680</v>
      </c>
    </row>
    <row r="274" s="2" customFormat="1" ht="24.15" customHeight="1">
      <c r="A274" s="34"/>
      <c r="B274" s="163"/>
      <c r="C274" s="164" t="s">
        <v>681</v>
      </c>
      <c r="D274" s="164" t="s">
        <v>165</v>
      </c>
      <c r="E274" s="165" t="s">
        <v>682</v>
      </c>
      <c r="F274" s="166" t="s">
        <v>683</v>
      </c>
      <c r="G274" s="167" t="s">
        <v>226</v>
      </c>
      <c r="H274" s="168">
        <v>1</v>
      </c>
      <c r="I274" s="169"/>
      <c r="J274" s="170">
        <f>ROUND(I274*H274,2)</f>
        <v>0</v>
      </c>
      <c r="K274" s="171"/>
      <c r="L274" s="35"/>
      <c r="M274" s="172" t="s">
        <v>1</v>
      </c>
      <c r="N274" s="173" t="s">
        <v>44</v>
      </c>
      <c r="O274" s="73"/>
      <c r="P274" s="174">
        <f>O274*H274</f>
        <v>0</v>
      </c>
      <c r="Q274" s="174">
        <v>0</v>
      </c>
      <c r="R274" s="174">
        <f>Q274*H274</f>
        <v>0</v>
      </c>
      <c r="S274" s="174">
        <v>0</v>
      </c>
      <c r="T274" s="175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76" t="s">
        <v>228</v>
      </c>
      <c r="AT274" s="176" t="s">
        <v>165</v>
      </c>
      <c r="AU274" s="176" t="s">
        <v>88</v>
      </c>
      <c r="AY274" s="15" t="s">
        <v>163</v>
      </c>
      <c r="BE274" s="177">
        <f>IF(N274="základní",J274,0)</f>
        <v>0</v>
      </c>
      <c r="BF274" s="177">
        <f>IF(N274="snížená",J274,0)</f>
        <v>0</v>
      </c>
      <c r="BG274" s="177">
        <f>IF(N274="zákl. přenesená",J274,0)</f>
        <v>0</v>
      </c>
      <c r="BH274" s="177">
        <f>IF(N274="sníž. přenesená",J274,0)</f>
        <v>0</v>
      </c>
      <c r="BI274" s="177">
        <f>IF(N274="nulová",J274,0)</f>
        <v>0</v>
      </c>
      <c r="BJ274" s="15" t="s">
        <v>84</v>
      </c>
      <c r="BK274" s="177">
        <f>ROUND(I274*H274,2)</f>
        <v>0</v>
      </c>
      <c r="BL274" s="15" t="s">
        <v>228</v>
      </c>
      <c r="BM274" s="176" t="s">
        <v>684</v>
      </c>
    </row>
    <row r="275" s="2" customFormat="1" ht="24.15" customHeight="1">
      <c r="A275" s="34"/>
      <c r="B275" s="163"/>
      <c r="C275" s="178" t="s">
        <v>685</v>
      </c>
      <c r="D275" s="178" t="s">
        <v>229</v>
      </c>
      <c r="E275" s="179" t="s">
        <v>686</v>
      </c>
      <c r="F275" s="180" t="s">
        <v>687</v>
      </c>
      <c r="G275" s="181" t="s">
        <v>226</v>
      </c>
      <c r="H275" s="182">
        <v>1</v>
      </c>
      <c r="I275" s="183"/>
      <c r="J275" s="184">
        <f>ROUND(I275*H275,2)</f>
        <v>0</v>
      </c>
      <c r="K275" s="185"/>
      <c r="L275" s="186"/>
      <c r="M275" s="187" t="s">
        <v>1</v>
      </c>
      <c r="N275" s="188" t="s">
        <v>44</v>
      </c>
      <c r="O275" s="73"/>
      <c r="P275" s="174">
        <f>O275*H275</f>
        <v>0</v>
      </c>
      <c r="Q275" s="174">
        <v>0.091200000000000003</v>
      </c>
      <c r="R275" s="174">
        <f>Q275*H275</f>
        <v>0.091200000000000003</v>
      </c>
      <c r="S275" s="174">
        <v>0</v>
      </c>
      <c r="T275" s="175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76" t="s">
        <v>295</v>
      </c>
      <c r="AT275" s="176" t="s">
        <v>229</v>
      </c>
      <c r="AU275" s="176" t="s">
        <v>88</v>
      </c>
      <c r="AY275" s="15" t="s">
        <v>163</v>
      </c>
      <c r="BE275" s="177">
        <f>IF(N275="základní",J275,0)</f>
        <v>0</v>
      </c>
      <c r="BF275" s="177">
        <f>IF(N275="snížená",J275,0)</f>
        <v>0</v>
      </c>
      <c r="BG275" s="177">
        <f>IF(N275="zákl. přenesená",J275,0)</f>
        <v>0</v>
      </c>
      <c r="BH275" s="177">
        <f>IF(N275="sníž. přenesená",J275,0)</f>
        <v>0</v>
      </c>
      <c r="BI275" s="177">
        <f>IF(N275="nulová",J275,0)</f>
        <v>0</v>
      </c>
      <c r="BJ275" s="15" t="s">
        <v>84</v>
      </c>
      <c r="BK275" s="177">
        <f>ROUND(I275*H275,2)</f>
        <v>0</v>
      </c>
      <c r="BL275" s="15" t="s">
        <v>228</v>
      </c>
      <c r="BM275" s="176" t="s">
        <v>688</v>
      </c>
    </row>
    <row r="276" s="2" customFormat="1" ht="21.75" customHeight="1">
      <c r="A276" s="34"/>
      <c r="B276" s="163"/>
      <c r="C276" s="164" t="s">
        <v>689</v>
      </c>
      <c r="D276" s="164" t="s">
        <v>165</v>
      </c>
      <c r="E276" s="165" t="s">
        <v>690</v>
      </c>
      <c r="F276" s="166" t="s">
        <v>691</v>
      </c>
      <c r="G276" s="167" t="s">
        <v>226</v>
      </c>
      <c r="H276" s="168">
        <v>1</v>
      </c>
      <c r="I276" s="169"/>
      <c r="J276" s="170">
        <f>ROUND(I276*H276,2)</f>
        <v>0</v>
      </c>
      <c r="K276" s="171"/>
      <c r="L276" s="35"/>
      <c r="M276" s="172" t="s">
        <v>1</v>
      </c>
      <c r="N276" s="173" t="s">
        <v>44</v>
      </c>
      <c r="O276" s="73"/>
      <c r="P276" s="174">
        <f>O276*H276</f>
        <v>0</v>
      </c>
      <c r="Q276" s="174">
        <v>0</v>
      </c>
      <c r="R276" s="174">
        <f>Q276*H276</f>
        <v>0</v>
      </c>
      <c r="S276" s="174">
        <v>0</v>
      </c>
      <c r="T276" s="175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76" t="s">
        <v>228</v>
      </c>
      <c r="AT276" s="176" t="s">
        <v>165</v>
      </c>
      <c r="AU276" s="176" t="s">
        <v>88</v>
      </c>
      <c r="AY276" s="15" t="s">
        <v>163</v>
      </c>
      <c r="BE276" s="177">
        <f>IF(N276="základní",J276,0)</f>
        <v>0</v>
      </c>
      <c r="BF276" s="177">
        <f>IF(N276="snížená",J276,0)</f>
        <v>0</v>
      </c>
      <c r="BG276" s="177">
        <f>IF(N276="zákl. přenesená",J276,0)</f>
        <v>0</v>
      </c>
      <c r="BH276" s="177">
        <f>IF(N276="sníž. přenesená",J276,0)</f>
        <v>0</v>
      </c>
      <c r="BI276" s="177">
        <f>IF(N276="nulová",J276,0)</f>
        <v>0</v>
      </c>
      <c r="BJ276" s="15" t="s">
        <v>84</v>
      </c>
      <c r="BK276" s="177">
        <f>ROUND(I276*H276,2)</f>
        <v>0</v>
      </c>
      <c r="BL276" s="15" t="s">
        <v>228</v>
      </c>
      <c r="BM276" s="176" t="s">
        <v>692</v>
      </c>
    </row>
    <row r="277" s="2" customFormat="1" ht="24.15" customHeight="1">
      <c r="A277" s="34"/>
      <c r="B277" s="163"/>
      <c r="C277" s="178" t="s">
        <v>693</v>
      </c>
      <c r="D277" s="178" t="s">
        <v>229</v>
      </c>
      <c r="E277" s="179" t="s">
        <v>694</v>
      </c>
      <c r="F277" s="180" t="s">
        <v>695</v>
      </c>
      <c r="G277" s="181" t="s">
        <v>226</v>
      </c>
      <c r="H277" s="182">
        <v>1</v>
      </c>
      <c r="I277" s="183"/>
      <c r="J277" s="184">
        <f>ROUND(I277*H277,2)</f>
        <v>0</v>
      </c>
      <c r="K277" s="185"/>
      <c r="L277" s="186"/>
      <c r="M277" s="187" t="s">
        <v>1</v>
      </c>
      <c r="N277" s="188" t="s">
        <v>44</v>
      </c>
      <c r="O277" s="73"/>
      <c r="P277" s="174">
        <f>O277*H277</f>
        <v>0</v>
      </c>
      <c r="Q277" s="174">
        <v>0.002</v>
      </c>
      <c r="R277" s="174">
        <f>Q277*H277</f>
        <v>0.002</v>
      </c>
      <c r="S277" s="174">
        <v>0</v>
      </c>
      <c r="T277" s="175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76" t="s">
        <v>295</v>
      </c>
      <c r="AT277" s="176" t="s">
        <v>229</v>
      </c>
      <c r="AU277" s="176" t="s">
        <v>88</v>
      </c>
      <c r="AY277" s="15" t="s">
        <v>163</v>
      </c>
      <c r="BE277" s="177">
        <f>IF(N277="základní",J277,0)</f>
        <v>0</v>
      </c>
      <c r="BF277" s="177">
        <f>IF(N277="snížená",J277,0)</f>
        <v>0</v>
      </c>
      <c r="BG277" s="177">
        <f>IF(N277="zákl. přenesená",J277,0)</f>
        <v>0</v>
      </c>
      <c r="BH277" s="177">
        <f>IF(N277="sníž. přenesená",J277,0)</f>
        <v>0</v>
      </c>
      <c r="BI277" s="177">
        <f>IF(N277="nulová",J277,0)</f>
        <v>0</v>
      </c>
      <c r="BJ277" s="15" t="s">
        <v>84</v>
      </c>
      <c r="BK277" s="177">
        <f>ROUND(I277*H277,2)</f>
        <v>0</v>
      </c>
      <c r="BL277" s="15" t="s">
        <v>228</v>
      </c>
      <c r="BM277" s="176" t="s">
        <v>696</v>
      </c>
    </row>
    <row r="278" s="2" customFormat="1" ht="24.15" customHeight="1">
      <c r="A278" s="34"/>
      <c r="B278" s="163"/>
      <c r="C278" s="164" t="s">
        <v>697</v>
      </c>
      <c r="D278" s="164" t="s">
        <v>165</v>
      </c>
      <c r="E278" s="165" t="s">
        <v>698</v>
      </c>
      <c r="F278" s="166" t="s">
        <v>699</v>
      </c>
      <c r="G278" s="167" t="s">
        <v>226</v>
      </c>
      <c r="H278" s="168">
        <v>1</v>
      </c>
      <c r="I278" s="169"/>
      <c r="J278" s="170">
        <f>ROUND(I278*H278,2)</f>
        <v>0</v>
      </c>
      <c r="K278" s="171"/>
      <c r="L278" s="35"/>
      <c r="M278" s="172" t="s">
        <v>1</v>
      </c>
      <c r="N278" s="173" t="s">
        <v>44</v>
      </c>
      <c r="O278" s="73"/>
      <c r="P278" s="174">
        <f>O278*H278</f>
        <v>0</v>
      </c>
      <c r="Q278" s="174">
        <v>0</v>
      </c>
      <c r="R278" s="174">
        <f>Q278*H278</f>
        <v>0</v>
      </c>
      <c r="S278" s="174">
        <v>0</v>
      </c>
      <c r="T278" s="175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76" t="s">
        <v>228</v>
      </c>
      <c r="AT278" s="176" t="s">
        <v>165</v>
      </c>
      <c r="AU278" s="176" t="s">
        <v>88</v>
      </c>
      <c r="AY278" s="15" t="s">
        <v>163</v>
      </c>
      <c r="BE278" s="177">
        <f>IF(N278="základní",J278,0)</f>
        <v>0</v>
      </c>
      <c r="BF278" s="177">
        <f>IF(N278="snížená",J278,0)</f>
        <v>0</v>
      </c>
      <c r="BG278" s="177">
        <f>IF(N278="zákl. přenesená",J278,0)</f>
        <v>0</v>
      </c>
      <c r="BH278" s="177">
        <f>IF(N278="sníž. přenesená",J278,0)</f>
        <v>0</v>
      </c>
      <c r="BI278" s="177">
        <f>IF(N278="nulová",J278,0)</f>
        <v>0</v>
      </c>
      <c r="BJ278" s="15" t="s">
        <v>84</v>
      </c>
      <c r="BK278" s="177">
        <f>ROUND(I278*H278,2)</f>
        <v>0</v>
      </c>
      <c r="BL278" s="15" t="s">
        <v>228</v>
      </c>
      <c r="BM278" s="176" t="s">
        <v>700</v>
      </c>
    </row>
    <row r="279" s="2" customFormat="1" ht="24.15" customHeight="1">
      <c r="A279" s="34"/>
      <c r="B279" s="163"/>
      <c r="C279" s="178" t="s">
        <v>701</v>
      </c>
      <c r="D279" s="178" t="s">
        <v>229</v>
      </c>
      <c r="E279" s="179" t="s">
        <v>702</v>
      </c>
      <c r="F279" s="180" t="s">
        <v>703</v>
      </c>
      <c r="G279" s="181" t="s">
        <v>226</v>
      </c>
      <c r="H279" s="182">
        <v>1</v>
      </c>
      <c r="I279" s="183"/>
      <c r="J279" s="184">
        <f>ROUND(I279*H279,2)</f>
        <v>0</v>
      </c>
      <c r="K279" s="185"/>
      <c r="L279" s="186"/>
      <c r="M279" s="187" t="s">
        <v>1</v>
      </c>
      <c r="N279" s="188" t="s">
        <v>44</v>
      </c>
      <c r="O279" s="73"/>
      <c r="P279" s="174">
        <f>O279*H279</f>
        <v>0</v>
      </c>
      <c r="Q279" s="174">
        <v>0.012</v>
      </c>
      <c r="R279" s="174">
        <f>Q279*H279</f>
        <v>0.012</v>
      </c>
      <c r="S279" s="174">
        <v>0</v>
      </c>
      <c r="T279" s="175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76" t="s">
        <v>295</v>
      </c>
      <c r="AT279" s="176" t="s">
        <v>229</v>
      </c>
      <c r="AU279" s="176" t="s">
        <v>88</v>
      </c>
      <c r="AY279" s="15" t="s">
        <v>163</v>
      </c>
      <c r="BE279" s="177">
        <f>IF(N279="základní",J279,0)</f>
        <v>0</v>
      </c>
      <c r="BF279" s="177">
        <f>IF(N279="snížená",J279,0)</f>
        <v>0</v>
      </c>
      <c r="BG279" s="177">
        <f>IF(N279="zákl. přenesená",J279,0)</f>
        <v>0</v>
      </c>
      <c r="BH279" s="177">
        <f>IF(N279="sníž. přenesená",J279,0)</f>
        <v>0</v>
      </c>
      <c r="BI279" s="177">
        <f>IF(N279="nulová",J279,0)</f>
        <v>0</v>
      </c>
      <c r="BJ279" s="15" t="s">
        <v>84</v>
      </c>
      <c r="BK279" s="177">
        <f>ROUND(I279*H279,2)</f>
        <v>0</v>
      </c>
      <c r="BL279" s="15" t="s">
        <v>228</v>
      </c>
      <c r="BM279" s="176" t="s">
        <v>704</v>
      </c>
    </row>
    <row r="280" s="2" customFormat="1" ht="16.5" customHeight="1">
      <c r="A280" s="34"/>
      <c r="B280" s="163"/>
      <c r="C280" s="164" t="s">
        <v>705</v>
      </c>
      <c r="D280" s="164" t="s">
        <v>165</v>
      </c>
      <c r="E280" s="165" t="s">
        <v>706</v>
      </c>
      <c r="F280" s="166" t="s">
        <v>707</v>
      </c>
      <c r="G280" s="167" t="s">
        <v>708</v>
      </c>
      <c r="H280" s="168">
        <v>2</v>
      </c>
      <c r="I280" s="169"/>
      <c r="J280" s="170">
        <f>ROUND(I280*H280,2)</f>
        <v>0</v>
      </c>
      <c r="K280" s="171"/>
      <c r="L280" s="35"/>
      <c r="M280" s="172" t="s">
        <v>1</v>
      </c>
      <c r="N280" s="173" t="s">
        <v>44</v>
      </c>
      <c r="O280" s="73"/>
      <c r="P280" s="174">
        <f>O280*H280</f>
        <v>0</v>
      </c>
      <c r="Q280" s="174">
        <v>0</v>
      </c>
      <c r="R280" s="174">
        <f>Q280*H280</f>
        <v>0</v>
      </c>
      <c r="S280" s="174">
        <v>0</v>
      </c>
      <c r="T280" s="175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76" t="s">
        <v>228</v>
      </c>
      <c r="AT280" s="176" t="s">
        <v>165</v>
      </c>
      <c r="AU280" s="176" t="s">
        <v>88</v>
      </c>
      <c r="AY280" s="15" t="s">
        <v>163</v>
      </c>
      <c r="BE280" s="177">
        <f>IF(N280="základní",J280,0)</f>
        <v>0</v>
      </c>
      <c r="BF280" s="177">
        <f>IF(N280="snížená",J280,0)</f>
        <v>0</v>
      </c>
      <c r="BG280" s="177">
        <f>IF(N280="zákl. přenesená",J280,0)</f>
        <v>0</v>
      </c>
      <c r="BH280" s="177">
        <f>IF(N280="sníž. přenesená",J280,0)</f>
        <v>0</v>
      </c>
      <c r="BI280" s="177">
        <f>IF(N280="nulová",J280,0)</f>
        <v>0</v>
      </c>
      <c r="BJ280" s="15" t="s">
        <v>84</v>
      </c>
      <c r="BK280" s="177">
        <f>ROUND(I280*H280,2)</f>
        <v>0</v>
      </c>
      <c r="BL280" s="15" t="s">
        <v>228</v>
      </c>
      <c r="BM280" s="176" t="s">
        <v>709</v>
      </c>
    </row>
    <row r="281" s="2" customFormat="1" ht="21.75" customHeight="1">
      <c r="A281" s="34"/>
      <c r="B281" s="163"/>
      <c r="C281" s="178" t="s">
        <v>710</v>
      </c>
      <c r="D281" s="178" t="s">
        <v>229</v>
      </c>
      <c r="E281" s="179" t="s">
        <v>711</v>
      </c>
      <c r="F281" s="180" t="s">
        <v>712</v>
      </c>
      <c r="G281" s="181" t="s">
        <v>385</v>
      </c>
      <c r="H281" s="182">
        <v>2</v>
      </c>
      <c r="I281" s="183"/>
      <c r="J281" s="184">
        <f>ROUND(I281*H281,2)</f>
        <v>0</v>
      </c>
      <c r="K281" s="185"/>
      <c r="L281" s="186"/>
      <c r="M281" s="187" t="s">
        <v>1</v>
      </c>
      <c r="N281" s="188" t="s">
        <v>44</v>
      </c>
      <c r="O281" s="73"/>
      <c r="P281" s="174">
        <f>O281*H281</f>
        <v>0</v>
      </c>
      <c r="Q281" s="174">
        <v>0.00033</v>
      </c>
      <c r="R281" s="174">
        <f>Q281*H281</f>
        <v>0.00066</v>
      </c>
      <c r="S281" s="174">
        <v>0</v>
      </c>
      <c r="T281" s="175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76" t="s">
        <v>295</v>
      </c>
      <c r="AT281" s="176" t="s">
        <v>229</v>
      </c>
      <c r="AU281" s="176" t="s">
        <v>88</v>
      </c>
      <c r="AY281" s="15" t="s">
        <v>163</v>
      </c>
      <c r="BE281" s="177">
        <f>IF(N281="základní",J281,0)</f>
        <v>0</v>
      </c>
      <c r="BF281" s="177">
        <f>IF(N281="snížená",J281,0)</f>
        <v>0</v>
      </c>
      <c r="BG281" s="177">
        <f>IF(N281="zákl. přenesená",J281,0)</f>
        <v>0</v>
      </c>
      <c r="BH281" s="177">
        <f>IF(N281="sníž. přenesená",J281,0)</f>
        <v>0</v>
      </c>
      <c r="BI281" s="177">
        <f>IF(N281="nulová",J281,0)</f>
        <v>0</v>
      </c>
      <c r="BJ281" s="15" t="s">
        <v>84</v>
      </c>
      <c r="BK281" s="177">
        <f>ROUND(I281*H281,2)</f>
        <v>0</v>
      </c>
      <c r="BL281" s="15" t="s">
        <v>228</v>
      </c>
      <c r="BM281" s="176" t="s">
        <v>713</v>
      </c>
    </row>
    <row r="282" s="2" customFormat="1" ht="24.15" customHeight="1">
      <c r="A282" s="34"/>
      <c r="B282" s="163"/>
      <c r="C282" s="164" t="s">
        <v>714</v>
      </c>
      <c r="D282" s="164" t="s">
        <v>165</v>
      </c>
      <c r="E282" s="165" t="s">
        <v>715</v>
      </c>
      <c r="F282" s="166" t="s">
        <v>716</v>
      </c>
      <c r="G282" s="167" t="s">
        <v>226</v>
      </c>
      <c r="H282" s="168">
        <v>1</v>
      </c>
      <c r="I282" s="169"/>
      <c r="J282" s="170">
        <f>ROUND(I282*H282,2)</f>
        <v>0</v>
      </c>
      <c r="K282" s="171"/>
      <c r="L282" s="35"/>
      <c r="M282" s="172" t="s">
        <v>1</v>
      </c>
      <c r="N282" s="173" t="s">
        <v>44</v>
      </c>
      <c r="O282" s="73"/>
      <c r="P282" s="174">
        <f>O282*H282</f>
        <v>0</v>
      </c>
      <c r="Q282" s="174">
        <v>0</v>
      </c>
      <c r="R282" s="174">
        <f>Q282*H282</f>
        <v>0</v>
      </c>
      <c r="S282" s="174">
        <v>0.024</v>
      </c>
      <c r="T282" s="175">
        <f>S282*H282</f>
        <v>0.024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76" t="s">
        <v>228</v>
      </c>
      <c r="AT282" s="176" t="s">
        <v>165</v>
      </c>
      <c r="AU282" s="176" t="s">
        <v>88</v>
      </c>
      <c r="AY282" s="15" t="s">
        <v>163</v>
      </c>
      <c r="BE282" s="177">
        <f>IF(N282="základní",J282,0)</f>
        <v>0</v>
      </c>
      <c r="BF282" s="177">
        <f>IF(N282="snížená",J282,0)</f>
        <v>0</v>
      </c>
      <c r="BG282" s="177">
        <f>IF(N282="zákl. přenesená",J282,0)</f>
        <v>0</v>
      </c>
      <c r="BH282" s="177">
        <f>IF(N282="sníž. přenesená",J282,0)</f>
        <v>0</v>
      </c>
      <c r="BI282" s="177">
        <f>IF(N282="nulová",J282,0)</f>
        <v>0</v>
      </c>
      <c r="BJ282" s="15" t="s">
        <v>84</v>
      </c>
      <c r="BK282" s="177">
        <f>ROUND(I282*H282,2)</f>
        <v>0</v>
      </c>
      <c r="BL282" s="15" t="s">
        <v>228</v>
      </c>
      <c r="BM282" s="176" t="s">
        <v>717</v>
      </c>
    </row>
    <row r="283" s="2" customFormat="1" ht="24.15" customHeight="1">
      <c r="A283" s="34"/>
      <c r="B283" s="163"/>
      <c r="C283" s="164" t="s">
        <v>718</v>
      </c>
      <c r="D283" s="164" t="s">
        <v>165</v>
      </c>
      <c r="E283" s="165" t="s">
        <v>719</v>
      </c>
      <c r="F283" s="166" t="s">
        <v>720</v>
      </c>
      <c r="G283" s="167" t="s">
        <v>226</v>
      </c>
      <c r="H283" s="168">
        <v>2</v>
      </c>
      <c r="I283" s="169"/>
      <c r="J283" s="170">
        <f>ROUND(I283*H283,2)</f>
        <v>0</v>
      </c>
      <c r="K283" s="171"/>
      <c r="L283" s="35"/>
      <c r="M283" s="172" t="s">
        <v>1</v>
      </c>
      <c r="N283" s="173" t="s">
        <v>44</v>
      </c>
      <c r="O283" s="73"/>
      <c r="P283" s="174">
        <f>O283*H283</f>
        <v>0</v>
      </c>
      <c r="Q283" s="174">
        <v>0</v>
      </c>
      <c r="R283" s="174">
        <f>Q283*H283</f>
        <v>0</v>
      </c>
      <c r="S283" s="174">
        <v>0.1215</v>
      </c>
      <c r="T283" s="175">
        <f>S283*H283</f>
        <v>0.24299999999999999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76" t="s">
        <v>228</v>
      </c>
      <c r="AT283" s="176" t="s">
        <v>165</v>
      </c>
      <c r="AU283" s="176" t="s">
        <v>88</v>
      </c>
      <c r="AY283" s="15" t="s">
        <v>163</v>
      </c>
      <c r="BE283" s="177">
        <f>IF(N283="základní",J283,0)</f>
        <v>0</v>
      </c>
      <c r="BF283" s="177">
        <f>IF(N283="snížená",J283,0)</f>
        <v>0</v>
      </c>
      <c r="BG283" s="177">
        <f>IF(N283="zákl. přenesená",J283,0)</f>
        <v>0</v>
      </c>
      <c r="BH283" s="177">
        <f>IF(N283="sníž. přenesená",J283,0)</f>
        <v>0</v>
      </c>
      <c r="BI283" s="177">
        <f>IF(N283="nulová",J283,0)</f>
        <v>0</v>
      </c>
      <c r="BJ283" s="15" t="s">
        <v>84</v>
      </c>
      <c r="BK283" s="177">
        <f>ROUND(I283*H283,2)</f>
        <v>0</v>
      </c>
      <c r="BL283" s="15" t="s">
        <v>228</v>
      </c>
      <c r="BM283" s="176" t="s">
        <v>721</v>
      </c>
    </row>
    <row r="284" s="2" customFormat="1" ht="24.15" customHeight="1">
      <c r="A284" s="34"/>
      <c r="B284" s="163"/>
      <c r="C284" s="164" t="s">
        <v>722</v>
      </c>
      <c r="D284" s="164" t="s">
        <v>165</v>
      </c>
      <c r="E284" s="165" t="s">
        <v>723</v>
      </c>
      <c r="F284" s="166" t="s">
        <v>724</v>
      </c>
      <c r="G284" s="167" t="s">
        <v>725</v>
      </c>
      <c r="H284" s="168">
        <v>40</v>
      </c>
      <c r="I284" s="169"/>
      <c r="J284" s="170">
        <f>ROUND(I284*H284,2)</f>
        <v>0</v>
      </c>
      <c r="K284" s="171"/>
      <c r="L284" s="35"/>
      <c r="M284" s="172" t="s">
        <v>1</v>
      </c>
      <c r="N284" s="173" t="s">
        <v>44</v>
      </c>
      <c r="O284" s="73"/>
      <c r="P284" s="174">
        <f>O284*H284</f>
        <v>0</v>
      </c>
      <c r="Q284" s="174">
        <v>5.0000000000000002E-05</v>
      </c>
      <c r="R284" s="174">
        <f>Q284*H284</f>
        <v>0.002</v>
      </c>
      <c r="S284" s="174">
        <v>0</v>
      </c>
      <c r="T284" s="175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76" t="s">
        <v>228</v>
      </c>
      <c r="AT284" s="176" t="s">
        <v>165</v>
      </c>
      <c r="AU284" s="176" t="s">
        <v>88</v>
      </c>
      <c r="AY284" s="15" t="s">
        <v>163</v>
      </c>
      <c r="BE284" s="177">
        <f>IF(N284="základní",J284,0)</f>
        <v>0</v>
      </c>
      <c r="BF284" s="177">
        <f>IF(N284="snížená",J284,0)</f>
        <v>0</v>
      </c>
      <c r="BG284" s="177">
        <f>IF(N284="zákl. přenesená",J284,0)</f>
        <v>0</v>
      </c>
      <c r="BH284" s="177">
        <f>IF(N284="sníž. přenesená",J284,0)</f>
        <v>0</v>
      </c>
      <c r="BI284" s="177">
        <f>IF(N284="nulová",J284,0)</f>
        <v>0</v>
      </c>
      <c r="BJ284" s="15" t="s">
        <v>84</v>
      </c>
      <c r="BK284" s="177">
        <f>ROUND(I284*H284,2)</f>
        <v>0</v>
      </c>
      <c r="BL284" s="15" t="s">
        <v>228</v>
      </c>
      <c r="BM284" s="176" t="s">
        <v>726</v>
      </c>
    </row>
    <row r="285" s="2" customFormat="1" ht="24.15" customHeight="1">
      <c r="A285" s="34"/>
      <c r="B285" s="163"/>
      <c r="C285" s="178" t="s">
        <v>727</v>
      </c>
      <c r="D285" s="178" t="s">
        <v>229</v>
      </c>
      <c r="E285" s="179" t="s">
        <v>728</v>
      </c>
      <c r="F285" s="180" t="s">
        <v>729</v>
      </c>
      <c r="G285" s="181" t="s">
        <v>121</v>
      </c>
      <c r="H285" s="182">
        <v>0.56000000000000005</v>
      </c>
      <c r="I285" s="183"/>
      <c r="J285" s="184">
        <f>ROUND(I285*H285,2)</f>
        <v>0</v>
      </c>
      <c r="K285" s="185"/>
      <c r="L285" s="186"/>
      <c r="M285" s="187" t="s">
        <v>1</v>
      </c>
      <c r="N285" s="188" t="s">
        <v>44</v>
      </c>
      <c r="O285" s="73"/>
      <c r="P285" s="174">
        <f>O285*H285</f>
        <v>0</v>
      </c>
      <c r="Q285" s="174">
        <v>0.059999999999999998</v>
      </c>
      <c r="R285" s="174">
        <f>Q285*H285</f>
        <v>0.033600000000000005</v>
      </c>
      <c r="S285" s="174">
        <v>0</v>
      </c>
      <c r="T285" s="175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76" t="s">
        <v>295</v>
      </c>
      <c r="AT285" s="176" t="s">
        <v>229</v>
      </c>
      <c r="AU285" s="176" t="s">
        <v>88</v>
      </c>
      <c r="AY285" s="15" t="s">
        <v>163</v>
      </c>
      <c r="BE285" s="177">
        <f>IF(N285="základní",J285,0)</f>
        <v>0</v>
      </c>
      <c r="BF285" s="177">
        <f>IF(N285="snížená",J285,0)</f>
        <v>0</v>
      </c>
      <c r="BG285" s="177">
        <f>IF(N285="zákl. přenesená",J285,0)</f>
        <v>0</v>
      </c>
      <c r="BH285" s="177">
        <f>IF(N285="sníž. přenesená",J285,0)</f>
        <v>0</v>
      </c>
      <c r="BI285" s="177">
        <f>IF(N285="nulová",J285,0)</f>
        <v>0</v>
      </c>
      <c r="BJ285" s="15" t="s">
        <v>84</v>
      </c>
      <c r="BK285" s="177">
        <f>ROUND(I285*H285,2)</f>
        <v>0</v>
      </c>
      <c r="BL285" s="15" t="s">
        <v>228</v>
      </c>
      <c r="BM285" s="176" t="s">
        <v>730</v>
      </c>
    </row>
    <row r="286" s="2" customFormat="1" ht="33" customHeight="1">
      <c r="A286" s="34"/>
      <c r="B286" s="163"/>
      <c r="C286" s="164" t="s">
        <v>731</v>
      </c>
      <c r="D286" s="164" t="s">
        <v>165</v>
      </c>
      <c r="E286" s="165" t="s">
        <v>732</v>
      </c>
      <c r="F286" s="166" t="s">
        <v>733</v>
      </c>
      <c r="G286" s="167" t="s">
        <v>725</v>
      </c>
      <c r="H286" s="168">
        <v>991.20000000000005</v>
      </c>
      <c r="I286" s="169"/>
      <c r="J286" s="170">
        <f>ROUND(I286*H286,2)</f>
        <v>0</v>
      </c>
      <c r="K286" s="171"/>
      <c r="L286" s="35"/>
      <c r="M286" s="172" t="s">
        <v>1</v>
      </c>
      <c r="N286" s="173" t="s">
        <v>44</v>
      </c>
      <c r="O286" s="73"/>
      <c r="P286" s="174">
        <f>O286*H286</f>
        <v>0</v>
      </c>
      <c r="Q286" s="174">
        <v>0</v>
      </c>
      <c r="R286" s="174">
        <f>Q286*H286</f>
        <v>0</v>
      </c>
      <c r="S286" s="174">
        <v>0.001</v>
      </c>
      <c r="T286" s="175">
        <f>S286*H286</f>
        <v>0.99120000000000008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76" t="s">
        <v>228</v>
      </c>
      <c r="AT286" s="176" t="s">
        <v>165</v>
      </c>
      <c r="AU286" s="176" t="s">
        <v>88</v>
      </c>
      <c r="AY286" s="15" t="s">
        <v>163</v>
      </c>
      <c r="BE286" s="177">
        <f>IF(N286="základní",J286,0)</f>
        <v>0</v>
      </c>
      <c r="BF286" s="177">
        <f>IF(N286="snížená",J286,0)</f>
        <v>0</v>
      </c>
      <c r="BG286" s="177">
        <f>IF(N286="zákl. přenesená",J286,0)</f>
        <v>0</v>
      </c>
      <c r="BH286" s="177">
        <f>IF(N286="sníž. přenesená",J286,0)</f>
        <v>0</v>
      </c>
      <c r="BI286" s="177">
        <f>IF(N286="nulová",J286,0)</f>
        <v>0</v>
      </c>
      <c r="BJ286" s="15" t="s">
        <v>84</v>
      </c>
      <c r="BK286" s="177">
        <f>ROUND(I286*H286,2)</f>
        <v>0</v>
      </c>
      <c r="BL286" s="15" t="s">
        <v>228</v>
      </c>
      <c r="BM286" s="176" t="s">
        <v>734</v>
      </c>
    </row>
    <row r="287" s="2" customFormat="1" ht="24.15" customHeight="1">
      <c r="A287" s="34"/>
      <c r="B287" s="163"/>
      <c r="C287" s="164" t="s">
        <v>735</v>
      </c>
      <c r="D287" s="164" t="s">
        <v>165</v>
      </c>
      <c r="E287" s="165" t="s">
        <v>736</v>
      </c>
      <c r="F287" s="166" t="s">
        <v>737</v>
      </c>
      <c r="G287" s="167" t="s">
        <v>184</v>
      </c>
      <c r="H287" s="168">
        <v>0.22500000000000001</v>
      </c>
      <c r="I287" s="169"/>
      <c r="J287" s="170">
        <f>ROUND(I287*H287,2)</f>
        <v>0</v>
      </c>
      <c r="K287" s="171"/>
      <c r="L287" s="35"/>
      <c r="M287" s="172" t="s">
        <v>1</v>
      </c>
      <c r="N287" s="173" t="s">
        <v>44</v>
      </c>
      <c r="O287" s="73"/>
      <c r="P287" s="174">
        <f>O287*H287</f>
        <v>0</v>
      </c>
      <c r="Q287" s="174">
        <v>0</v>
      </c>
      <c r="R287" s="174">
        <f>Q287*H287</f>
        <v>0</v>
      </c>
      <c r="S287" s="174">
        <v>0</v>
      </c>
      <c r="T287" s="175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76" t="s">
        <v>228</v>
      </c>
      <c r="AT287" s="176" t="s">
        <v>165</v>
      </c>
      <c r="AU287" s="176" t="s">
        <v>88</v>
      </c>
      <c r="AY287" s="15" t="s">
        <v>163</v>
      </c>
      <c r="BE287" s="177">
        <f>IF(N287="základní",J287,0)</f>
        <v>0</v>
      </c>
      <c r="BF287" s="177">
        <f>IF(N287="snížená",J287,0)</f>
        <v>0</v>
      </c>
      <c r="BG287" s="177">
        <f>IF(N287="zákl. přenesená",J287,0)</f>
        <v>0</v>
      </c>
      <c r="BH287" s="177">
        <f>IF(N287="sníž. přenesená",J287,0)</f>
        <v>0</v>
      </c>
      <c r="BI287" s="177">
        <f>IF(N287="nulová",J287,0)</f>
        <v>0</v>
      </c>
      <c r="BJ287" s="15" t="s">
        <v>84</v>
      </c>
      <c r="BK287" s="177">
        <f>ROUND(I287*H287,2)</f>
        <v>0</v>
      </c>
      <c r="BL287" s="15" t="s">
        <v>228</v>
      </c>
      <c r="BM287" s="176" t="s">
        <v>738</v>
      </c>
    </row>
    <row r="288" s="12" customFormat="1" ht="22.8" customHeight="1">
      <c r="A288" s="12"/>
      <c r="B288" s="150"/>
      <c r="C288" s="12"/>
      <c r="D288" s="151" t="s">
        <v>78</v>
      </c>
      <c r="E288" s="161" t="s">
        <v>739</v>
      </c>
      <c r="F288" s="161" t="s">
        <v>740</v>
      </c>
      <c r="G288" s="12"/>
      <c r="H288" s="12"/>
      <c r="I288" s="153"/>
      <c r="J288" s="162">
        <f>BK288</f>
        <v>0</v>
      </c>
      <c r="K288" s="12"/>
      <c r="L288" s="150"/>
      <c r="M288" s="155"/>
      <c r="N288" s="156"/>
      <c r="O288" s="156"/>
      <c r="P288" s="157">
        <f>SUM(P289:P297)</f>
        <v>0</v>
      </c>
      <c r="Q288" s="156"/>
      <c r="R288" s="157">
        <f>SUM(R289:R297)</f>
        <v>0.81085662000000003</v>
      </c>
      <c r="S288" s="156"/>
      <c r="T288" s="158">
        <f>SUM(T289:T297)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51" t="s">
        <v>88</v>
      </c>
      <c r="AT288" s="159" t="s">
        <v>78</v>
      </c>
      <c r="AU288" s="159" t="s">
        <v>84</v>
      </c>
      <c r="AY288" s="151" t="s">
        <v>163</v>
      </c>
      <c r="BK288" s="160">
        <f>SUM(BK289:BK297)</f>
        <v>0</v>
      </c>
    </row>
    <row r="289" s="2" customFormat="1" ht="21.75" customHeight="1">
      <c r="A289" s="34"/>
      <c r="B289" s="163"/>
      <c r="C289" s="164" t="s">
        <v>741</v>
      </c>
      <c r="D289" s="164" t="s">
        <v>165</v>
      </c>
      <c r="E289" s="165" t="s">
        <v>742</v>
      </c>
      <c r="F289" s="166" t="s">
        <v>743</v>
      </c>
      <c r="G289" s="167" t="s">
        <v>121</v>
      </c>
      <c r="H289" s="168">
        <v>105</v>
      </c>
      <c r="I289" s="169"/>
      <c r="J289" s="170">
        <f>ROUND(I289*H289,2)</f>
        <v>0</v>
      </c>
      <c r="K289" s="171"/>
      <c r="L289" s="35"/>
      <c r="M289" s="172" t="s">
        <v>1</v>
      </c>
      <c r="N289" s="173" t="s">
        <v>44</v>
      </c>
      <c r="O289" s="73"/>
      <c r="P289" s="174">
        <f>O289*H289</f>
        <v>0</v>
      </c>
      <c r="Q289" s="174">
        <v>0</v>
      </c>
      <c r="R289" s="174">
        <f>Q289*H289</f>
        <v>0</v>
      </c>
      <c r="S289" s="174">
        <v>0</v>
      </c>
      <c r="T289" s="175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76" t="s">
        <v>228</v>
      </c>
      <c r="AT289" s="176" t="s">
        <v>165</v>
      </c>
      <c r="AU289" s="176" t="s">
        <v>88</v>
      </c>
      <c r="AY289" s="15" t="s">
        <v>163</v>
      </c>
      <c r="BE289" s="177">
        <f>IF(N289="základní",J289,0)</f>
        <v>0</v>
      </c>
      <c r="BF289" s="177">
        <f>IF(N289="snížená",J289,0)</f>
        <v>0</v>
      </c>
      <c r="BG289" s="177">
        <f>IF(N289="zákl. přenesená",J289,0)</f>
        <v>0</v>
      </c>
      <c r="BH289" s="177">
        <f>IF(N289="sníž. přenesená",J289,0)</f>
        <v>0</v>
      </c>
      <c r="BI289" s="177">
        <f>IF(N289="nulová",J289,0)</f>
        <v>0</v>
      </c>
      <c r="BJ289" s="15" t="s">
        <v>84</v>
      </c>
      <c r="BK289" s="177">
        <f>ROUND(I289*H289,2)</f>
        <v>0</v>
      </c>
      <c r="BL289" s="15" t="s">
        <v>228</v>
      </c>
      <c r="BM289" s="176" t="s">
        <v>744</v>
      </c>
    </row>
    <row r="290" s="2" customFormat="1" ht="16.5" customHeight="1">
      <c r="A290" s="34"/>
      <c r="B290" s="163"/>
      <c r="C290" s="164" t="s">
        <v>745</v>
      </c>
      <c r="D290" s="164" t="s">
        <v>165</v>
      </c>
      <c r="E290" s="165" t="s">
        <v>746</v>
      </c>
      <c r="F290" s="166" t="s">
        <v>747</v>
      </c>
      <c r="G290" s="167" t="s">
        <v>121</v>
      </c>
      <c r="H290" s="168">
        <v>105</v>
      </c>
      <c r="I290" s="169"/>
      <c r="J290" s="170">
        <f>ROUND(I290*H290,2)</f>
        <v>0</v>
      </c>
      <c r="K290" s="171"/>
      <c r="L290" s="35"/>
      <c r="M290" s="172" t="s">
        <v>1</v>
      </c>
      <c r="N290" s="173" t="s">
        <v>44</v>
      </c>
      <c r="O290" s="73"/>
      <c r="P290" s="174">
        <f>O290*H290</f>
        <v>0</v>
      </c>
      <c r="Q290" s="174">
        <v>0</v>
      </c>
      <c r="R290" s="174">
        <f>Q290*H290</f>
        <v>0</v>
      </c>
      <c r="S290" s="174">
        <v>0</v>
      </c>
      <c r="T290" s="175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76" t="s">
        <v>228</v>
      </c>
      <c r="AT290" s="176" t="s">
        <v>165</v>
      </c>
      <c r="AU290" s="176" t="s">
        <v>88</v>
      </c>
      <c r="AY290" s="15" t="s">
        <v>163</v>
      </c>
      <c r="BE290" s="177">
        <f>IF(N290="základní",J290,0)</f>
        <v>0</v>
      </c>
      <c r="BF290" s="177">
        <f>IF(N290="snížená",J290,0)</f>
        <v>0</v>
      </c>
      <c r="BG290" s="177">
        <f>IF(N290="zákl. přenesená",J290,0)</f>
        <v>0</v>
      </c>
      <c r="BH290" s="177">
        <f>IF(N290="sníž. přenesená",J290,0)</f>
        <v>0</v>
      </c>
      <c r="BI290" s="177">
        <f>IF(N290="nulová",J290,0)</f>
        <v>0</v>
      </c>
      <c r="BJ290" s="15" t="s">
        <v>84</v>
      </c>
      <c r="BK290" s="177">
        <f>ROUND(I290*H290,2)</f>
        <v>0</v>
      </c>
      <c r="BL290" s="15" t="s">
        <v>228</v>
      </c>
      <c r="BM290" s="176" t="s">
        <v>748</v>
      </c>
    </row>
    <row r="291" s="2" customFormat="1" ht="16.5" customHeight="1">
      <c r="A291" s="34"/>
      <c r="B291" s="163"/>
      <c r="C291" s="164" t="s">
        <v>749</v>
      </c>
      <c r="D291" s="164" t="s">
        <v>165</v>
      </c>
      <c r="E291" s="165" t="s">
        <v>750</v>
      </c>
      <c r="F291" s="166" t="s">
        <v>751</v>
      </c>
      <c r="G291" s="167" t="s">
        <v>269</v>
      </c>
      <c r="H291" s="168">
        <v>41.5</v>
      </c>
      <c r="I291" s="169"/>
      <c r="J291" s="170">
        <f>ROUND(I291*H291,2)</f>
        <v>0</v>
      </c>
      <c r="K291" s="171"/>
      <c r="L291" s="35"/>
      <c r="M291" s="172" t="s">
        <v>1</v>
      </c>
      <c r="N291" s="173" t="s">
        <v>44</v>
      </c>
      <c r="O291" s="73"/>
      <c r="P291" s="174">
        <f>O291*H291</f>
        <v>0</v>
      </c>
      <c r="Q291" s="174">
        <v>0</v>
      </c>
      <c r="R291" s="174">
        <f>Q291*H291</f>
        <v>0</v>
      </c>
      <c r="S291" s="174">
        <v>0</v>
      </c>
      <c r="T291" s="175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76" t="s">
        <v>228</v>
      </c>
      <c r="AT291" s="176" t="s">
        <v>165</v>
      </c>
      <c r="AU291" s="176" t="s">
        <v>88</v>
      </c>
      <c r="AY291" s="15" t="s">
        <v>163</v>
      </c>
      <c r="BE291" s="177">
        <f>IF(N291="základní",J291,0)</f>
        <v>0</v>
      </c>
      <c r="BF291" s="177">
        <f>IF(N291="snížená",J291,0)</f>
        <v>0</v>
      </c>
      <c r="BG291" s="177">
        <f>IF(N291="zákl. přenesená",J291,0)</f>
        <v>0</v>
      </c>
      <c r="BH291" s="177">
        <f>IF(N291="sníž. přenesená",J291,0)</f>
        <v>0</v>
      </c>
      <c r="BI291" s="177">
        <f>IF(N291="nulová",J291,0)</f>
        <v>0</v>
      </c>
      <c r="BJ291" s="15" t="s">
        <v>84</v>
      </c>
      <c r="BK291" s="177">
        <f>ROUND(I291*H291,2)</f>
        <v>0</v>
      </c>
      <c r="BL291" s="15" t="s">
        <v>228</v>
      </c>
      <c r="BM291" s="176" t="s">
        <v>752</v>
      </c>
    </row>
    <row r="292" s="2" customFormat="1" ht="16.5" customHeight="1">
      <c r="A292" s="34"/>
      <c r="B292" s="163"/>
      <c r="C292" s="178" t="s">
        <v>753</v>
      </c>
      <c r="D292" s="178" t="s">
        <v>229</v>
      </c>
      <c r="E292" s="179" t="s">
        <v>754</v>
      </c>
      <c r="F292" s="180" t="s">
        <v>755</v>
      </c>
      <c r="G292" s="181" t="s">
        <v>269</v>
      </c>
      <c r="H292" s="182">
        <v>42.329999999999998</v>
      </c>
      <c r="I292" s="183"/>
      <c r="J292" s="184">
        <f>ROUND(I292*H292,2)</f>
        <v>0</v>
      </c>
      <c r="K292" s="185"/>
      <c r="L292" s="186"/>
      <c r="M292" s="187" t="s">
        <v>1</v>
      </c>
      <c r="N292" s="188" t="s">
        <v>44</v>
      </c>
      <c r="O292" s="73"/>
      <c r="P292" s="174">
        <f>O292*H292</f>
        <v>0</v>
      </c>
      <c r="Q292" s="174">
        <v>5.0000000000000002E-05</v>
      </c>
      <c r="R292" s="174">
        <f>Q292*H292</f>
        <v>0.0021164999999999999</v>
      </c>
      <c r="S292" s="174">
        <v>0</v>
      </c>
      <c r="T292" s="175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76" t="s">
        <v>295</v>
      </c>
      <c r="AT292" s="176" t="s">
        <v>229</v>
      </c>
      <c r="AU292" s="176" t="s">
        <v>88</v>
      </c>
      <c r="AY292" s="15" t="s">
        <v>163</v>
      </c>
      <c r="BE292" s="177">
        <f>IF(N292="základní",J292,0)</f>
        <v>0</v>
      </c>
      <c r="BF292" s="177">
        <f>IF(N292="snížená",J292,0)</f>
        <v>0</v>
      </c>
      <c r="BG292" s="177">
        <f>IF(N292="zákl. přenesená",J292,0)</f>
        <v>0</v>
      </c>
      <c r="BH292" s="177">
        <f>IF(N292="sníž. přenesená",J292,0)</f>
        <v>0</v>
      </c>
      <c r="BI292" s="177">
        <f>IF(N292="nulová",J292,0)</f>
        <v>0</v>
      </c>
      <c r="BJ292" s="15" t="s">
        <v>84</v>
      </c>
      <c r="BK292" s="177">
        <f>ROUND(I292*H292,2)</f>
        <v>0</v>
      </c>
      <c r="BL292" s="15" t="s">
        <v>228</v>
      </c>
      <c r="BM292" s="176" t="s">
        <v>756</v>
      </c>
    </row>
    <row r="293" s="2" customFormat="1" ht="24.15" customHeight="1">
      <c r="A293" s="34"/>
      <c r="B293" s="163"/>
      <c r="C293" s="164" t="s">
        <v>757</v>
      </c>
      <c r="D293" s="164" t="s">
        <v>165</v>
      </c>
      <c r="E293" s="165" t="s">
        <v>758</v>
      </c>
      <c r="F293" s="166" t="s">
        <v>759</v>
      </c>
      <c r="G293" s="167" t="s">
        <v>121</v>
      </c>
      <c r="H293" s="168">
        <v>105</v>
      </c>
      <c r="I293" s="169"/>
      <c r="J293" s="170">
        <f>ROUND(I293*H293,2)</f>
        <v>0</v>
      </c>
      <c r="K293" s="171"/>
      <c r="L293" s="35"/>
      <c r="M293" s="172" t="s">
        <v>1</v>
      </c>
      <c r="N293" s="173" t="s">
        <v>44</v>
      </c>
      <c r="O293" s="73"/>
      <c r="P293" s="174">
        <f>O293*H293</f>
        <v>0</v>
      </c>
      <c r="Q293" s="174">
        <v>0.00020000000000000001</v>
      </c>
      <c r="R293" s="174">
        <f>Q293*H293</f>
        <v>0.021000000000000001</v>
      </c>
      <c r="S293" s="174">
        <v>0</v>
      </c>
      <c r="T293" s="175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76" t="s">
        <v>228</v>
      </c>
      <c r="AT293" s="176" t="s">
        <v>165</v>
      </c>
      <c r="AU293" s="176" t="s">
        <v>88</v>
      </c>
      <c r="AY293" s="15" t="s">
        <v>163</v>
      </c>
      <c r="BE293" s="177">
        <f>IF(N293="základní",J293,0)</f>
        <v>0</v>
      </c>
      <c r="BF293" s="177">
        <f>IF(N293="snížená",J293,0)</f>
        <v>0</v>
      </c>
      <c r="BG293" s="177">
        <f>IF(N293="zákl. přenesená",J293,0)</f>
        <v>0</v>
      </c>
      <c r="BH293" s="177">
        <f>IF(N293="sníž. přenesená",J293,0)</f>
        <v>0</v>
      </c>
      <c r="BI293" s="177">
        <f>IF(N293="nulová",J293,0)</f>
        <v>0</v>
      </c>
      <c r="BJ293" s="15" t="s">
        <v>84</v>
      </c>
      <c r="BK293" s="177">
        <f>ROUND(I293*H293,2)</f>
        <v>0</v>
      </c>
      <c r="BL293" s="15" t="s">
        <v>228</v>
      </c>
      <c r="BM293" s="176" t="s">
        <v>760</v>
      </c>
    </row>
    <row r="294" s="2" customFormat="1" ht="33" customHeight="1">
      <c r="A294" s="34"/>
      <c r="B294" s="163"/>
      <c r="C294" s="164" t="s">
        <v>761</v>
      </c>
      <c r="D294" s="164" t="s">
        <v>165</v>
      </c>
      <c r="E294" s="165" t="s">
        <v>762</v>
      </c>
      <c r="F294" s="166" t="s">
        <v>763</v>
      </c>
      <c r="G294" s="167" t="s">
        <v>121</v>
      </c>
      <c r="H294" s="168">
        <v>105</v>
      </c>
      <c r="I294" s="169"/>
      <c r="J294" s="170">
        <f>ROUND(I294*H294,2)</f>
        <v>0</v>
      </c>
      <c r="K294" s="171"/>
      <c r="L294" s="35"/>
      <c r="M294" s="172" t="s">
        <v>1</v>
      </c>
      <c r="N294" s="173" t="s">
        <v>44</v>
      </c>
      <c r="O294" s="73"/>
      <c r="P294" s="174">
        <f>O294*H294</f>
        <v>0</v>
      </c>
      <c r="Q294" s="174">
        <v>0.0074999999999999997</v>
      </c>
      <c r="R294" s="174">
        <f>Q294*H294</f>
        <v>0.78749999999999998</v>
      </c>
      <c r="S294" s="174">
        <v>0</v>
      </c>
      <c r="T294" s="175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76" t="s">
        <v>228</v>
      </c>
      <c r="AT294" s="176" t="s">
        <v>165</v>
      </c>
      <c r="AU294" s="176" t="s">
        <v>88</v>
      </c>
      <c r="AY294" s="15" t="s">
        <v>163</v>
      </c>
      <c r="BE294" s="177">
        <f>IF(N294="základní",J294,0)</f>
        <v>0</v>
      </c>
      <c r="BF294" s="177">
        <f>IF(N294="snížená",J294,0)</f>
        <v>0</v>
      </c>
      <c r="BG294" s="177">
        <f>IF(N294="zákl. přenesená",J294,0)</f>
        <v>0</v>
      </c>
      <c r="BH294" s="177">
        <f>IF(N294="sníž. přenesená",J294,0)</f>
        <v>0</v>
      </c>
      <c r="BI294" s="177">
        <f>IF(N294="nulová",J294,0)</f>
        <v>0</v>
      </c>
      <c r="BJ294" s="15" t="s">
        <v>84</v>
      </c>
      <c r="BK294" s="177">
        <f>ROUND(I294*H294,2)</f>
        <v>0</v>
      </c>
      <c r="BL294" s="15" t="s">
        <v>228</v>
      </c>
      <c r="BM294" s="176" t="s">
        <v>764</v>
      </c>
    </row>
    <row r="295" s="2" customFormat="1" ht="21.75" customHeight="1">
      <c r="A295" s="34"/>
      <c r="B295" s="163"/>
      <c r="C295" s="164" t="s">
        <v>765</v>
      </c>
      <c r="D295" s="164" t="s">
        <v>165</v>
      </c>
      <c r="E295" s="165" t="s">
        <v>766</v>
      </c>
      <c r="F295" s="166" t="s">
        <v>767</v>
      </c>
      <c r="G295" s="167" t="s">
        <v>269</v>
      </c>
      <c r="H295" s="168">
        <v>0.90000000000000002</v>
      </c>
      <c r="I295" s="169"/>
      <c r="J295" s="170">
        <f>ROUND(I295*H295,2)</f>
        <v>0</v>
      </c>
      <c r="K295" s="171"/>
      <c r="L295" s="35"/>
      <c r="M295" s="172" t="s">
        <v>1</v>
      </c>
      <c r="N295" s="173" t="s">
        <v>44</v>
      </c>
      <c r="O295" s="73"/>
      <c r="P295" s="174">
        <f>O295*H295</f>
        <v>0</v>
      </c>
      <c r="Q295" s="174">
        <v>4.0000000000000003E-05</v>
      </c>
      <c r="R295" s="174">
        <f>Q295*H295</f>
        <v>3.6000000000000001E-05</v>
      </c>
      <c r="S295" s="174">
        <v>0</v>
      </c>
      <c r="T295" s="175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76" t="s">
        <v>228</v>
      </c>
      <c r="AT295" s="176" t="s">
        <v>165</v>
      </c>
      <c r="AU295" s="176" t="s">
        <v>88</v>
      </c>
      <c r="AY295" s="15" t="s">
        <v>163</v>
      </c>
      <c r="BE295" s="177">
        <f>IF(N295="základní",J295,0)</f>
        <v>0</v>
      </c>
      <c r="BF295" s="177">
        <f>IF(N295="snížená",J295,0)</f>
        <v>0</v>
      </c>
      <c r="BG295" s="177">
        <f>IF(N295="zákl. přenesená",J295,0)</f>
        <v>0</v>
      </c>
      <c r="BH295" s="177">
        <f>IF(N295="sníž. přenesená",J295,0)</f>
        <v>0</v>
      </c>
      <c r="BI295" s="177">
        <f>IF(N295="nulová",J295,0)</f>
        <v>0</v>
      </c>
      <c r="BJ295" s="15" t="s">
        <v>84</v>
      </c>
      <c r="BK295" s="177">
        <f>ROUND(I295*H295,2)</f>
        <v>0</v>
      </c>
      <c r="BL295" s="15" t="s">
        <v>228</v>
      </c>
      <c r="BM295" s="176" t="s">
        <v>768</v>
      </c>
    </row>
    <row r="296" s="2" customFormat="1" ht="24.15" customHeight="1">
      <c r="A296" s="34"/>
      <c r="B296" s="163"/>
      <c r="C296" s="178" t="s">
        <v>769</v>
      </c>
      <c r="D296" s="178" t="s">
        <v>229</v>
      </c>
      <c r="E296" s="179" t="s">
        <v>770</v>
      </c>
      <c r="F296" s="180" t="s">
        <v>771</v>
      </c>
      <c r="G296" s="181" t="s">
        <v>269</v>
      </c>
      <c r="H296" s="182">
        <v>0.97199999999999998</v>
      </c>
      <c r="I296" s="183"/>
      <c r="J296" s="184">
        <f>ROUND(I296*H296,2)</f>
        <v>0</v>
      </c>
      <c r="K296" s="185"/>
      <c r="L296" s="186"/>
      <c r="M296" s="187" t="s">
        <v>1</v>
      </c>
      <c r="N296" s="188" t="s">
        <v>44</v>
      </c>
      <c r="O296" s="73"/>
      <c r="P296" s="174">
        <f>O296*H296</f>
        <v>0</v>
      </c>
      <c r="Q296" s="174">
        <v>0.00021000000000000001</v>
      </c>
      <c r="R296" s="174">
        <f>Q296*H296</f>
        <v>0.00020411999999999999</v>
      </c>
      <c r="S296" s="174">
        <v>0</v>
      </c>
      <c r="T296" s="175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76" t="s">
        <v>295</v>
      </c>
      <c r="AT296" s="176" t="s">
        <v>229</v>
      </c>
      <c r="AU296" s="176" t="s">
        <v>88</v>
      </c>
      <c r="AY296" s="15" t="s">
        <v>163</v>
      </c>
      <c r="BE296" s="177">
        <f>IF(N296="základní",J296,0)</f>
        <v>0</v>
      </c>
      <c r="BF296" s="177">
        <f>IF(N296="snížená",J296,0)</f>
        <v>0</v>
      </c>
      <c r="BG296" s="177">
        <f>IF(N296="zákl. přenesená",J296,0)</f>
        <v>0</v>
      </c>
      <c r="BH296" s="177">
        <f>IF(N296="sníž. přenesená",J296,0)</f>
        <v>0</v>
      </c>
      <c r="BI296" s="177">
        <f>IF(N296="nulová",J296,0)</f>
        <v>0</v>
      </c>
      <c r="BJ296" s="15" t="s">
        <v>84</v>
      </c>
      <c r="BK296" s="177">
        <f>ROUND(I296*H296,2)</f>
        <v>0</v>
      </c>
      <c r="BL296" s="15" t="s">
        <v>228</v>
      </c>
      <c r="BM296" s="176" t="s">
        <v>772</v>
      </c>
    </row>
    <row r="297" s="2" customFormat="1" ht="24.15" customHeight="1">
      <c r="A297" s="34"/>
      <c r="B297" s="163"/>
      <c r="C297" s="164" t="s">
        <v>773</v>
      </c>
      <c r="D297" s="164" t="s">
        <v>165</v>
      </c>
      <c r="E297" s="165" t="s">
        <v>774</v>
      </c>
      <c r="F297" s="166" t="s">
        <v>775</v>
      </c>
      <c r="G297" s="167" t="s">
        <v>184</v>
      </c>
      <c r="H297" s="168">
        <v>0.81100000000000005</v>
      </c>
      <c r="I297" s="169"/>
      <c r="J297" s="170">
        <f>ROUND(I297*H297,2)</f>
        <v>0</v>
      </c>
      <c r="K297" s="171"/>
      <c r="L297" s="35"/>
      <c r="M297" s="172" t="s">
        <v>1</v>
      </c>
      <c r="N297" s="173" t="s">
        <v>44</v>
      </c>
      <c r="O297" s="73"/>
      <c r="P297" s="174">
        <f>O297*H297</f>
        <v>0</v>
      </c>
      <c r="Q297" s="174">
        <v>0</v>
      </c>
      <c r="R297" s="174">
        <f>Q297*H297</f>
        <v>0</v>
      </c>
      <c r="S297" s="174">
        <v>0</v>
      </c>
      <c r="T297" s="175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76" t="s">
        <v>228</v>
      </c>
      <c r="AT297" s="176" t="s">
        <v>165</v>
      </c>
      <c r="AU297" s="176" t="s">
        <v>88</v>
      </c>
      <c r="AY297" s="15" t="s">
        <v>163</v>
      </c>
      <c r="BE297" s="177">
        <f>IF(N297="základní",J297,0)</f>
        <v>0</v>
      </c>
      <c r="BF297" s="177">
        <f>IF(N297="snížená",J297,0)</f>
        <v>0</v>
      </c>
      <c r="BG297" s="177">
        <f>IF(N297="zákl. přenesená",J297,0)</f>
        <v>0</v>
      </c>
      <c r="BH297" s="177">
        <f>IF(N297="sníž. přenesená",J297,0)</f>
        <v>0</v>
      </c>
      <c r="BI297" s="177">
        <f>IF(N297="nulová",J297,0)</f>
        <v>0</v>
      </c>
      <c r="BJ297" s="15" t="s">
        <v>84</v>
      </c>
      <c r="BK297" s="177">
        <f>ROUND(I297*H297,2)</f>
        <v>0</v>
      </c>
      <c r="BL297" s="15" t="s">
        <v>228</v>
      </c>
      <c r="BM297" s="176" t="s">
        <v>776</v>
      </c>
    </row>
    <row r="298" s="12" customFormat="1" ht="22.8" customHeight="1">
      <c r="A298" s="12"/>
      <c r="B298" s="150"/>
      <c r="C298" s="12"/>
      <c r="D298" s="151" t="s">
        <v>78</v>
      </c>
      <c r="E298" s="161" t="s">
        <v>777</v>
      </c>
      <c r="F298" s="161" t="s">
        <v>778</v>
      </c>
      <c r="G298" s="12"/>
      <c r="H298" s="12"/>
      <c r="I298" s="153"/>
      <c r="J298" s="162">
        <f>BK298</f>
        <v>0</v>
      </c>
      <c r="K298" s="12"/>
      <c r="L298" s="150"/>
      <c r="M298" s="155"/>
      <c r="N298" s="156"/>
      <c r="O298" s="156"/>
      <c r="P298" s="157">
        <f>SUM(P299:P302)</f>
        <v>0</v>
      </c>
      <c r="Q298" s="156"/>
      <c r="R298" s="157">
        <f>SUM(R299:R302)</f>
        <v>0.037440000000000001</v>
      </c>
      <c r="S298" s="156"/>
      <c r="T298" s="158">
        <f>SUM(T299:T302)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51" t="s">
        <v>88</v>
      </c>
      <c r="AT298" s="159" t="s">
        <v>78</v>
      </c>
      <c r="AU298" s="159" t="s">
        <v>84</v>
      </c>
      <c r="AY298" s="151" t="s">
        <v>163</v>
      </c>
      <c r="BK298" s="160">
        <f>SUM(BK299:BK302)</f>
        <v>0</v>
      </c>
    </row>
    <row r="299" s="2" customFormat="1" ht="24.15" customHeight="1">
      <c r="A299" s="34"/>
      <c r="B299" s="163"/>
      <c r="C299" s="164" t="s">
        <v>779</v>
      </c>
      <c r="D299" s="164" t="s">
        <v>165</v>
      </c>
      <c r="E299" s="165" t="s">
        <v>780</v>
      </c>
      <c r="F299" s="166" t="s">
        <v>781</v>
      </c>
      <c r="G299" s="167" t="s">
        <v>121</v>
      </c>
      <c r="H299" s="168">
        <v>78</v>
      </c>
      <c r="I299" s="169"/>
      <c r="J299" s="170">
        <f>ROUND(I299*H299,2)</f>
        <v>0</v>
      </c>
      <c r="K299" s="171"/>
      <c r="L299" s="35"/>
      <c r="M299" s="172" t="s">
        <v>1</v>
      </c>
      <c r="N299" s="173" t="s">
        <v>44</v>
      </c>
      <c r="O299" s="73"/>
      <c r="P299" s="174">
        <f>O299*H299</f>
        <v>0</v>
      </c>
      <c r="Q299" s="174">
        <v>2.0000000000000002E-05</v>
      </c>
      <c r="R299" s="174">
        <f>Q299*H299</f>
        <v>0.0015600000000000002</v>
      </c>
      <c r="S299" s="174">
        <v>0</v>
      </c>
      <c r="T299" s="175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76" t="s">
        <v>228</v>
      </c>
      <c r="AT299" s="176" t="s">
        <v>165</v>
      </c>
      <c r="AU299" s="176" t="s">
        <v>88</v>
      </c>
      <c r="AY299" s="15" t="s">
        <v>163</v>
      </c>
      <c r="BE299" s="177">
        <f>IF(N299="základní",J299,0)</f>
        <v>0</v>
      </c>
      <c r="BF299" s="177">
        <f>IF(N299="snížená",J299,0)</f>
        <v>0</v>
      </c>
      <c r="BG299" s="177">
        <f>IF(N299="zákl. přenesená",J299,0)</f>
        <v>0</v>
      </c>
      <c r="BH299" s="177">
        <f>IF(N299="sníž. přenesená",J299,0)</f>
        <v>0</v>
      </c>
      <c r="BI299" s="177">
        <f>IF(N299="nulová",J299,0)</f>
        <v>0</v>
      </c>
      <c r="BJ299" s="15" t="s">
        <v>84</v>
      </c>
      <c r="BK299" s="177">
        <f>ROUND(I299*H299,2)</f>
        <v>0</v>
      </c>
      <c r="BL299" s="15" t="s">
        <v>228</v>
      </c>
      <c r="BM299" s="176" t="s">
        <v>782</v>
      </c>
    </row>
    <row r="300" s="2" customFormat="1" ht="24.15" customHeight="1">
      <c r="A300" s="34"/>
      <c r="B300" s="163"/>
      <c r="C300" s="164" t="s">
        <v>783</v>
      </c>
      <c r="D300" s="164" t="s">
        <v>165</v>
      </c>
      <c r="E300" s="165" t="s">
        <v>784</v>
      </c>
      <c r="F300" s="166" t="s">
        <v>785</v>
      </c>
      <c r="G300" s="167" t="s">
        <v>121</v>
      </c>
      <c r="H300" s="168">
        <v>78</v>
      </c>
      <c r="I300" s="169"/>
      <c r="J300" s="170">
        <f>ROUND(I300*H300,2)</f>
        <v>0</v>
      </c>
      <c r="K300" s="171"/>
      <c r="L300" s="35"/>
      <c r="M300" s="172" t="s">
        <v>1</v>
      </c>
      <c r="N300" s="173" t="s">
        <v>44</v>
      </c>
      <c r="O300" s="73"/>
      <c r="P300" s="174">
        <f>O300*H300</f>
        <v>0</v>
      </c>
      <c r="Q300" s="174">
        <v>0.00017000000000000001</v>
      </c>
      <c r="R300" s="174">
        <f>Q300*H300</f>
        <v>0.013260000000000001</v>
      </c>
      <c r="S300" s="174">
        <v>0</v>
      </c>
      <c r="T300" s="175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76" t="s">
        <v>228</v>
      </c>
      <c r="AT300" s="176" t="s">
        <v>165</v>
      </c>
      <c r="AU300" s="176" t="s">
        <v>88</v>
      </c>
      <c r="AY300" s="15" t="s">
        <v>163</v>
      </c>
      <c r="BE300" s="177">
        <f>IF(N300="základní",J300,0)</f>
        <v>0</v>
      </c>
      <c r="BF300" s="177">
        <f>IF(N300="snížená",J300,0)</f>
        <v>0</v>
      </c>
      <c r="BG300" s="177">
        <f>IF(N300="zákl. přenesená",J300,0)</f>
        <v>0</v>
      </c>
      <c r="BH300" s="177">
        <f>IF(N300="sníž. přenesená",J300,0)</f>
        <v>0</v>
      </c>
      <c r="BI300" s="177">
        <f>IF(N300="nulová",J300,0)</f>
        <v>0</v>
      </c>
      <c r="BJ300" s="15" t="s">
        <v>84</v>
      </c>
      <c r="BK300" s="177">
        <f>ROUND(I300*H300,2)</f>
        <v>0</v>
      </c>
      <c r="BL300" s="15" t="s">
        <v>228</v>
      </c>
      <c r="BM300" s="176" t="s">
        <v>786</v>
      </c>
    </row>
    <row r="301" s="2" customFormat="1" ht="24.15" customHeight="1">
      <c r="A301" s="34"/>
      <c r="B301" s="163"/>
      <c r="C301" s="164" t="s">
        <v>787</v>
      </c>
      <c r="D301" s="164" t="s">
        <v>165</v>
      </c>
      <c r="E301" s="165" t="s">
        <v>788</v>
      </c>
      <c r="F301" s="166" t="s">
        <v>789</v>
      </c>
      <c r="G301" s="167" t="s">
        <v>121</v>
      </c>
      <c r="H301" s="168">
        <v>78</v>
      </c>
      <c r="I301" s="169"/>
      <c r="J301" s="170">
        <f>ROUND(I301*H301,2)</f>
        <v>0</v>
      </c>
      <c r="K301" s="171"/>
      <c r="L301" s="35"/>
      <c r="M301" s="172" t="s">
        <v>1</v>
      </c>
      <c r="N301" s="173" t="s">
        <v>44</v>
      </c>
      <c r="O301" s="73"/>
      <c r="P301" s="174">
        <f>O301*H301</f>
        <v>0</v>
      </c>
      <c r="Q301" s="174">
        <v>0.00017000000000000001</v>
      </c>
      <c r="R301" s="174">
        <f>Q301*H301</f>
        <v>0.013260000000000001</v>
      </c>
      <c r="S301" s="174">
        <v>0</v>
      </c>
      <c r="T301" s="175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76" t="s">
        <v>228</v>
      </c>
      <c r="AT301" s="176" t="s">
        <v>165</v>
      </c>
      <c r="AU301" s="176" t="s">
        <v>88</v>
      </c>
      <c r="AY301" s="15" t="s">
        <v>163</v>
      </c>
      <c r="BE301" s="177">
        <f>IF(N301="základní",J301,0)</f>
        <v>0</v>
      </c>
      <c r="BF301" s="177">
        <f>IF(N301="snížená",J301,0)</f>
        <v>0</v>
      </c>
      <c r="BG301" s="177">
        <f>IF(N301="zákl. přenesená",J301,0)</f>
        <v>0</v>
      </c>
      <c r="BH301" s="177">
        <f>IF(N301="sníž. přenesená",J301,0)</f>
        <v>0</v>
      </c>
      <c r="BI301" s="177">
        <f>IF(N301="nulová",J301,0)</f>
        <v>0</v>
      </c>
      <c r="BJ301" s="15" t="s">
        <v>84</v>
      </c>
      <c r="BK301" s="177">
        <f>ROUND(I301*H301,2)</f>
        <v>0</v>
      </c>
      <c r="BL301" s="15" t="s">
        <v>228</v>
      </c>
      <c r="BM301" s="176" t="s">
        <v>790</v>
      </c>
    </row>
    <row r="302" s="2" customFormat="1" ht="24.15" customHeight="1">
      <c r="A302" s="34"/>
      <c r="B302" s="163"/>
      <c r="C302" s="164" t="s">
        <v>791</v>
      </c>
      <c r="D302" s="164" t="s">
        <v>165</v>
      </c>
      <c r="E302" s="165" t="s">
        <v>792</v>
      </c>
      <c r="F302" s="166" t="s">
        <v>793</v>
      </c>
      <c r="G302" s="167" t="s">
        <v>121</v>
      </c>
      <c r="H302" s="168">
        <v>78</v>
      </c>
      <c r="I302" s="169"/>
      <c r="J302" s="170">
        <f>ROUND(I302*H302,2)</f>
        <v>0</v>
      </c>
      <c r="K302" s="171"/>
      <c r="L302" s="35"/>
      <c r="M302" s="172" t="s">
        <v>1</v>
      </c>
      <c r="N302" s="173" t="s">
        <v>44</v>
      </c>
      <c r="O302" s="73"/>
      <c r="P302" s="174">
        <f>O302*H302</f>
        <v>0</v>
      </c>
      <c r="Q302" s="174">
        <v>0.00012</v>
      </c>
      <c r="R302" s="174">
        <f>Q302*H302</f>
        <v>0.0093600000000000003</v>
      </c>
      <c r="S302" s="174">
        <v>0</v>
      </c>
      <c r="T302" s="175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76" t="s">
        <v>228</v>
      </c>
      <c r="AT302" s="176" t="s">
        <v>165</v>
      </c>
      <c r="AU302" s="176" t="s">
        <v>88</v>
      </c>
      <c r="AY302" s="15" t="s">
        <v>163</v>
      </c>
      <c r="BE302" s="177">
        <f>IF(N302="základní",J302,0)</f>
        <v>0</v>
      </c>
      <c r="BF302" s="177">
        <f>IF(N302="snížená",J302,0)</f>
        <v>0</v>
      </c>
      <c r="BG302" s="177">
        <f>IF(N302="zákl. přenesená",J302,0)</f>
        <v>0</v>
      </c>
      <c r="BH302" s="177">
        <f>IF(N302="sníž. přenesená",J302,0)</f>
        <v>0</v>
      </c>
      <c r="BI302" s="177">
        <f>IF(N302="nulová",J302,0)</f>
        <v>0</v>
      </c>
      <c r="BJ302" s="15" t="s">
        <v>84</v>
      </c>
      <c r="BK302" s="177">
        <f>ROUND(I302*H302,2)</f>
        <v>0</v>
      </c>
      <c r="BL302" s="15" t="s">
        <v>228</v>
      </c>
      <c r="BM302" s="176" t="s">
        <v>794</v>
      </c>
    </row>
    <row r="303" s="12" customFormat="1" ht="22.8" customHeight="1">
      <c r="A303" s="12"/>
      <c r="B303" s="150"/>
      <c r="C303" s="12"/>
      <c r="D303" s="151" t="s">
        <v>78</v>
      </c>
      <c r="E303" s="161" t="s">
        <v>795</v>
      </c>
      <c r="F303" s="161" t="s">
        <v>796</v>
      </c>
      <c r="G303" s="12"/>
      <c r="H303" s="12"/>
      <c r="I303" s="153"/>
      <c r="J303" s="162">
        <f>BK303</f>
        <v>0</v>
      </c>
      <c r="K303" s="12"/>
      <c r="L303" s="150"/>
      <c r="M303" s="155"/>
      <c r="N303" s="156"/>
      <c r="O303" s="156"/>
      <c r="P303" s="157">
        <f>SUM(P304:P306)</f>
        <v>0</v>
      </c>
      <c r="Q303" s="156"/>
      <c r="R303" s="157">
        <f>SUM(R304:R306)</f>
        <v>0.18982499999999999</v>
      </c>
      <c r="S303" s="156"/>
      <c r="T303" s="158">
        <f>SUM(T304:T306)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51" t="s">
        <v>88</v>
      </c>
      <c r="AT303" s="159" t="s">
        <v>78</v>
      </c>
      <c r="AU303" s="159" t="s">
        <v>84</v>
      </c>
      <c r="AY303" s="151" t="s">
        <v>163</v>
      </c>
      <c r="BK303" s="160">
        <f>SUM(BK304:BK306)</f>
        <v>0</v>
      </c>
    </row>
    <row r="304" s="2" customFormat="1" ht="24.15" customHeight="1">
      <c r="A304" s="34"/>
      <c r="B304" s="163"/>
      <c r="C304" s="164" t="s">
        <v>797</v>
      </c>
      <c r="D304" s="164" t="s">
        <v>165</v>
      </c>
      <c r="E304" s="165" t="s">
        <v>798</v>
      </c>
      <c r="F304" s="166" t="s">
        <v>799</v>
      </c>
      <c r="G304" s="167" t="s">
        <v>121</v>
      </c>
      <c r="H304" s="168">
        <v>379.64999999999998</v>
      </c>
      <c r="I304" s="169"/>
      <c r="J304" s="170">
        <f>ROUND(I304*H304,2)</f>
        <v>0</v>
      </c>
      <c r="K304" s="171"/>
      <c r="L304" s="35"/>
      <c r="M304" s="172" t="s">
        <v>1</v>
      </c>
      <c r="N304" s="173" t="s">
        <v>44</v>
      </c>
      <c r="O304" s="73"/>
      <c r="P304" s="174">
        <f>O304*H304</f>
        <v>0</v>
      </c>
      <c r="Q304" s="174">
        <v>0.00020000000000000001</v>
      </c>
      <c r="R304" s="174">
        <f>Q304*H304</f>
        <v>0.075929999999999997</v>
      </c>
      <c r="S304" s="174">
        <v>0</v>
      </c>
      <c r="T304" s="175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76" t="s">
        <v>228</v>
      </c>
      <c r="AT304" s="176" t="s">
        <v>165</v>
      </c>
      <c r="AU304" s="176" t="s">
        <v>88</v>
      </c>
      <c r="AY304" s="15" t="s">
        <v>163</v>
      </c>
      <c r="BE304" s="177">
        <f>IF(N304="základní",J304,0)</f>
        <v>0</v>
      </c>
      <c r="BF304" s="177">
        <f>IF(N304="snížená",J304,0)</f>
        <v>0</v>
      </c>
      <c r="BG304" s="177">
        <f>IF(N304="zákl. přenesená",J304,0)</f>
        <v>0</v>
      </c>
      <c r="BH304" s="177">
        <f>IF(N304="sníž. přenesená",J304,0)</f>
        <v>0</v>
      </c>
      <c r="BI304" s="177">
        <f>IF(N304="nulová",J304,0)</f>
        <v>0</v>
      </c>
      <c r="BJ304" s="15" t="s">
        <v>84</v>
      </c>
      <c r="BK304" s="177">
        <f>ROUND(I304*H304,2)</f>
        <v>0</v>
      </c>
      <c r="BL304" s="15" t="s">
        <v>228</v>
      </c>
      <c r="BM304" s="176" t="s">
        <v>800</v>
      </c>
    </row>
    <row r="305" s="2" customFormat="1" ht="24.15" customHeight="1">
      <c r="A305" s="34"/>
      <c r="B305" s="163"/>
      <c r="C305" s="164" t="s">
        <v>801</v>
      </c>
      <c r="D305" s="164" t="s">
        <v>165</v>
      </c>
      <c r="E305" s="165" t="s">
        <v>802</v>
      </c>
      <c r="F305" s="166" t="s">
        <v>803</v>
      </c>
      <c r="G305" s="167" t="s">
        <v>121</v>
      </c>
      <c r="H305" s="168">
        <v>379.64999999999998</v>
      </c>
      <c r="I305" s="169"/>
      <c r="J305" s="170">
        <f>ROUND(I305*H305,2)</f>
        <v>0</v>
      </c>
      <c r="K305" s="171"/>
      <c r="L305" s="35"/>
      <c r="M305" s="172" t="s">
        <v>1</v>
      </c>
      <c r="N305" s="173" t="s">
        <v>44</v>
      </c>
      <c r="O305" s="73"/>
      <c r="P305" s="174">
        <f>O305*H305</f>
        <v>0</v>
      </c>
      <c r="Q305" s="174">
        <v>0.00029</v>
      </c>
      <c r="R305" s="174">
        <f>Q305*H305</f>
        <v>0.11009849999999999</v>
      </c>
      <c r="S305" s="174">
        <v>0</v>
      </c>
      <c r="T305" s="175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76" t="s">
        <v>228</v>
      </c>
      <c r="AT305" s="176" t="s">
        <v>165</v>
      </c>
      <c r="AU305" s="176" t="s">
        <v>88</v>
      </c>
      <c r="AY305" s="15" t="s">
        <v>163</v>
      </c>
      <c r="BE305" s="177">
        <f>IF(N305="základní",J305,0)</f>
        <v>0</v>
      </c>
      <c r="BF305" s="177">
        <f>IF(N305="snížená",J305,0)</f>
        <v>0</v>
      </c>
      <c r="BG305" s="177">
        <f>IF(N305="zákl. přenesená",J305,0)</f>
        <v>0</v>
      </c>
      <c r="BH305" s="177">
        <f>IF(N305="sníž. přenesená",J305,0)</f>
        <v>0</v>
      </c>
      <c r="BI305" s="177">
        <f>IF(N305="nulová",J305,0)</f>
        <v>0</v>
      </c>
      <c r="BJ305" s="15" t="s">
        <v>84</v>
      </c>
      <c r="BK305" s="177">
        <f>ROUND(I305*H305,2)</f>
        <v>0</v>
      </c>
      <c r="BL305" s="15" t="s">
        <v>228</v>
      </c>
      <c r="BM305" s="176" t="s">
        <v>804</v>
      </c>
    </row>
    <row r="306" s="2" customFormat="1" ht="33" customHeight="1">
      <c r="A306" s="34"/>
      <c r="B306" s="163"/>
      <c r="C306" s="164" t="s">
        <v>805</v>
      </c>
      <c r="D306" s="164" t="s">
        <v>165</v>
      </c>
      <c r="E306" s="165" t="s">
        <v>806</v>
      </c>
      <c r="F306" s="166" t="s">
        <v>807</v>
      </c>
      <c r="G306" s="167" t="s">
        <v>121</v>
      </c>
      <c r="H306" s="168">
        <v>379.64999999999998</v>
      </c>
      <c r="I306" s="169"/>
      <c r="J306" s="170">
        <f>ROUND(I306*H306,2)</f>
        <v>0</v>
      </c>
      <c r="K306" s="171"/>
      <c r="L306" s="35"/>
      <c r="M306" s="189" t="s">
        <v>1</v>
      </c>
      <c r="N306" s="190" t="s">
        <v>44</v>
      </c>
      <c r="O306" s="191"/>
      <c r="P306" s="192">
        <f>O306*H306</f>
        <v>0</v>
      </c>
      <c r="Q306" s="192">
        <v>1.0000000000000001E-05</v>
      </c>
      <c r="R306" s="192">
        <f>Q306*H306</f>
        <v>0.0037965</v>
      </c>
      <c r="S306" s="192">
        <v>0</v>
      </c>
      <c r="T306" s="19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76" t="s">
        <v>228</v>
      </c>
      <c r="AT306" s="176" t="s">
        <v>165</v>
      </c>
      <c r="AU306" s="176" t="s">
        <v>88</v>
      </c>
      <c r="AY306" s="15" t="s">
        <v>163</v>
      </c>
      <c r="BE306" s="177">
        <f>IF(N306="základní",J306,0)</f>
        <v>0</v>
      </c>
      <c r="BF306" s="177">
        <f>IF(N306="snížená",J306,0)</f>
        <v>0</v>
      </c>
      <c r="BG306" s="177">
        <f>IF(N306="zákl. přenesená",J306,0)</f>
        <v>0</v>
      </c>
      <c r="BH306" s="177">
        <f>IF(N306="sníž. přenesená",J306,0)</f>
        <v>0</v>
      </c>
      <c r="BI306" s="177">
        <f>IF(N306="nulová",J306,0)</f>
        <v>0</v>
      </c>
      <c r="BJ306" s="15" t="s">
        <v>84</v>
      </c>
      <c r="BK306" s="177">
        <f>ROUND(I306*H306,2)</f>
        <v>0</v>
      </c>
      <c r="BL306" s="15" t="s">
        <v>228</v>
      </c>
      <c r="BM306" s="176" t="s">
        <v>808</v>
      </c>
    </row>
    <row r="307" s="2" customFormat="1" ht="6.96" customHeight="1">
      <c r="A307" s="34"/>
      <c r="B307" s="56"/>
      <c r="C307" s="57"/>
      <c r="D307" s="57"/>
      <c r="E307" s="57"/>
      <c r="F307" s="57"/>
      <c r="G307" s="57"/>
      <c r="H307" s="57"/>
      <c r="I307" s="57"/>
      <c r="J307" s="57"/>
      <c r="K307" s="57"/>
      <c r="L307" s="35"/>
      <c r="M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</row>
  </sheetData>
  <autoFilter ref="C132:K306"/>
  <mergeCells count="6">
    <mergeCell ref="E7:H7"/>
    <mergeCell ref="E16:H16"/>
    <mergeCell ref="E25:H25"/>
    <mergeCell ref="E85:H85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Vasek_stolni</dc:creator>
  <cp:lastModifiedBy>Vasek_stolni</cp:lastModifiedBy>
  <dcterms:created xsi:type="dcterms:W3CDTF">2024-04-23T07:12:22Z</dcterms:created>
  <dcterms:modified xsi:type="dcterms:W3CDTF">2024-04-23T07:12:24Z</dcterms:modified>
</cp:coreProperties>
</file>