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90" yWindow="510" windowWidth="19815" windowHeight="8895"/>
  </bookViews>
  <sheets>
    <sheet name="Rekapitulace stavby" sheetId="1" r:id="rId1"/>
    <sheet name="2024-024-ver2 - Rekonstru..." sheetId="2" r:id="rId2"/>
    <sheet name="Pokyny pro vyplnění" sheetId="3" r:id="rId3"/>
  </sheets>
  <definedNames>
    <definedName name="_xlnm._FilterDatabase" localSheetId="1" hidden="1">'2024-024-ver2 - Rekonstru...'!$C$82:$K$348</definedName>
    <definedName name="_xlnm.Print_Titles" localSheetId="1">'2024-024-ver2 - Rekonstru...'!$82:$82</definedName>
    <definedName name="_xlnm.Print_Titles" localSheetId="0">'Rekapitulace stavby'!$52:$52</definedName>
    <definedName name="_xlnm.Print_Area" localSheetId="1">'2024-024-ver2 - Rekonstru...'!$C$4:$J$37,'2024-024-ver2 - Rekonstru...'!$C$43:$J$66,'2024-024-ver2 - Rekonstru...'!$C$72:$K$348</definedName>
    <definedName name="_xlnm.Print_Area" localSheetId="2">'Pokyny pro vyplnění'!$B$2:$K$71,'Pokyny pro vyplnění'!$B$74:$K$118,'Pokyny pro vyplnění'!$B$121:$K$161,'Pokyny pro vyplnění'!$B$164:$K$219</definedName>
    <definedName name="_xlnm.Print_Area" localSheetId="0">'Rekapitulace stavby'!$D$4:$AO$36,'Rekapitulace stavby'!$C$42:$AQ$56</definedName>
  </definedNames>
  <calcPr calcId="145621"/>
</workbook>
</file>

<file path=xl/calcChain.xml><?xml version="1.0" encoding="utf-8"?>
<calcChain xmlns="http://schemas.openxmlformats.org/spreadsheetml/2006/main">
  <c r="J35" i="2" l="1"/>
  <c r="J34" i="2"/>
  <c r="AY55" i="1"/>
  <c r="J33" i="2"/>
  <c r="AX55" i="1"/>
  <c r="BI346" i="2"/>
  <c r="BH346" i="2"/>
  <c r="BG346" i="2"/>
  <c r="BF346" i="2"/>
  <c r="T346" i="2"/>
  <c r="T345" i="2" s="1"/>
  <c r="R346" i="2"/>
  <c r="R345" i="2"/>
  <c r="P346" i="2"/>
  <c r="P345" i="2" s="1"/>
  <c r="BI342" i="2"/>
  <c r="BH342" i="2"/>
  <c r="BG342" i="2"/>
  <c r="BF342" i="2"/>
  <c r="T342" i="2"/>
  <c r="R342" i="2"/>
  <c r="P342" i="2"/>
  <c r="BI339" i="2"/>
  <c r="BH339" i="2"/>
  <c r="BG339" i="2"/>
  <c r="BF339" i="2"/>
  <c r="T339" i="2"/>
  <c r="R339" i="2"/>
  <c r="P339" i="2"/>
  <c r="BI335" i="2"/>
  <c r="BH335" i="2"/>
  <c r="BG335" i="2"/>
  <c r="BF335" i="2"/>
  <c r="T335" i="2"/>
  <c r="R335" i="2"/>
  <c r="P335" i="2"/>
  <c r="BI332" i="2"/>
  <c r="BH332" i="2"/>
  <c r="BG332" i="2"/>
  <c r="BF332" i="2"/>
  <c r="T332" i="2"/>
  <c r="R332" i="2"/>
  <c r="P332" i="2"/>
  <c r="BI327" i="2"/>
  <c r="BH327" i="2"/>
  <c r="BG327" i="2"/>
  <c r="BF327" i="2"/>
  <c r="T327" i="2"/>
  <c r="T326" i="2"/>
  <c r="R327" i="2"/>
  <c r="R326" i="2" s="1"/>
  <c r="P327" i="2"/>
  <c r="P326" i="2"/>
  <c r="BI324" i="2"/>
  <c r="BH324" i="2"/>
  <c r="BG324" i="2"/>
  <c r="BF324" i="2"/>
  <c r="T324" i="2"/>
  <c r="R324" i="2"/>
  <c r="P324" i="2"/>
  <c r="BI322" i="2"/>
  <c r="BH322" i="2"/>
  <c r="BG322" i="2"/>
  <c r="BF322" i="2"/>
  <c r="T322" i="2"/>
  <c r="R322" i="2"/>
  <c r="P322" i="2"/>
  <c r="BI315" i="2"/>
  <c r="BH315" i="2"/>
  <c r="BG315" i="2"/>
  <c r="BF315" i="2"/>
  <c r="T315" i="2"/>
  <c r="R315" i="2"/>
  <c r="P315" i="2"/>
  <c r="BI312" i="2"/>
  <c r="BH312" i="2"/>
  <c r="BG312" i="2"/>
  <c r="BF312" i="2"/>
  <c r="T312" i="2"/>
  <c r="R312" i="2"/>
  <c r="P312" i="2"/>
  <c r="BI307" i="2"/>
  <c r="BH307" i="2"/>
  <c r="BG307" i="2"/>
  <c r="BF307" i="2"/>
  <c r="T307" i="2"/>
  <c r="R307" i="2"/>
  <c r="P307" i="2"/>
  <c r="BI304" i="2"/>
  <c r="BH304" i="2"/>
  <c r="BG304" i="2"/>
  <c r="BF304" i="2"/>
  <c r="T304" i="2"/>
  <c r="R304" i="2"/>
  <c r="P304" i="2"/>
  <c r="BI300" i="2"/>
  <c r="BH300" i="2"/>
  <c r="BG300" i="2"/>
  <c r="BF300" i="2"/>
  <c r="T300" i="2"/>
  <c r="R300" i="2"/>
  <c r="P300" i="2"/>
  <c r="BI297" i="2"/>
  <c r="BH297" i="2"/>
  <c r="BG297" i="2"/>
  <c r="BF297" i="2"/>
  <c r="T297" i="2"/>
  <c r="R297" i="2"/>
  <c r="P297" i="2"/>
  <c r="BI294" i="2"/>
  <c r="BH294" i="2"/>
  <c r="BG294" i="2"/>
  <c r="BF294" i="2"/>
  <c r="T294" i="2"/>
  <c r="R294" i="2"/>
  <c r="P294" i="2"/>
  <c r="BI291" i="2"/>
  <c r="BH291" i="2"/>
  <c r="BG291" i="2"/>
  <c r="BF291" i="2"/>
  <c r="T291" i="2"/>
  <c r="R291" i="2"/>
  <c r="P291" i="2"/>
  <c r="BI288" i="2"/>
  <c r="BH288" i="2"/>
  <c r="BG288" i="2"/>
  <c r="BF288" i="2"/>
  <c r="T288" i="2"/>
  <c r="R288" i="2"/>
  <c r="P288" i="2"/>
  <c r="BI285" i="2"/>
  <c r="BH285" i="2"/>
  <c r="BG285" i="2"/>
  <c r="BF285" i="2"/>
  <c r="T285" i="2"/>
  <c r="R285" i="2"/>
  <c r="P285" i="2"/>
  <c r="BI281" i="2"/>
  <c r="BH281" i="2"/>
  <c r="BG281" i="2"/>
  <c r="BF281" i="2"/>
  <c r="T281" i="2"/>
  <c r="R281" i="2"/>
  <c r="P281" i="2"/>
  <c r="BI278" i="2"/>
  <c r="BH278" i="2"/>
  <c r="BG278" i="2"/>
  <c r="BF278" i="2"/>
  <c r="T278" i="2"/>
  <c r="R278" i="2"/>
  <c r="P278" i="2"/>
  <c r="BI275" i="2"/>
  <c r="BH275" i="2"/>
  <c r="BG275" i="2"/>
  <c r="BF275" i="2"/>
  <c r="T275" i="2"/>
  <c r="R275" i="2"/>
  <c r="P275" i="2"/>
  <c r="BI273" i="2"/>
  <c r="BH273" i="2"/>
  <c r="BG273" i="2"/>
  <c r="BF273" i="2"/>
  <c r="T273" i="2"/>
  <c r="R273" i="2"/>
  <c r="P273" i="2"/>
  <c r="BI271" i="2"/>
  <c r="BH271" i="2"/>
  <c r="BG271" i="2"/>
  <c r="BF271" i="2"/>
  <c r="T271" i="2"/>
  <c r="R271" i="2"/>
  <c r="P271" i="2"/>
  <c r="BI269" i="2"/>
  <c r="BH269" i="2"/>
  <c r="BG269" i="2"/>
  <c r="BF269" i="2"/>
  <c r="T269" i="2"/>
  <c r="R269" i="2"/>
  <c r="P269" i="2"/>
  <c r="BI266" i="2"/>
  <c r="BH266" i="2"/>
  <c r="BG266" i="2"/>
  <c r="BF266" i="2"/>
  <c r="T266" i="2"/>
  <c r="R266" i="2"/>
  <c r="P266" i="2"/>
  <c r="BI264" i="2"/>
  <c r="BH264" i="2"/>
  <c r="BG264" i="2"/>
  <c r="BF264" i="2"/>
  <c r="T264" i="2"/>
  <c r="R264" i="2"/>
  <c r="P264" i="2"/>
  <c r="BI262" i="2"/>
  <c r="BH262" i="2"/>
  <c r="BG262" i="2"/>
  <c r="BF262" i="2"/>
  <c r="T262" i="2"/>
  <c r="R262" i="2"/>
  <c r="P262" i="2"/>
  <c r="BI259" i="2"/>
  <c r="BH259" i="2"/>
  <c r="BG259" i="2"/>
  <c r="BF259" i="2"/>
  <c r="T259" i="2"/>
  <c r="R259" i="2"/>
  <c r="P259" i="2"/>
  <c r="BI255" i="2"/>
  <c r="BH255" i="2"/>
  <c r="BG255" i="2"/>
  <c r="BF255" i="2"/>
  <c r="T255" i="2"/>
  <c r="R255" i="2"/>
  <c r="P255" i="2"/>
  <c r="BI250" i="2"/>
  <c r="BH250" i="2"/>
  <c r="BG250" i="2"/>
  <c r="BF250" i="2"/>
  <c r="T250" i="2"/>
  <c r="R250" i="2"/>
  <c r="P250" i="2"/>
  <c r="BI247" i="2"/>
  <c r="BH247" i="2"/>
  <c r="BG247" i="2"/>
  <c r="BF247" i="2"/>
  <c r="T247" i="2"/>
  <c r="R247" i="2"/>
  <c r="P247" i="2"/>
  <c r="BI242" i="2"/>
  <c r="BH242" i="2"/>
  <c r="BG242" i="2"/>
  <c r="BF242" i="2"/>
  <c r="T242" i="2"/>
  <c r="R242" i="2"/>
  <c r="P242" i="2"/>
  <c r="BI237" i="2"/>
  <c r="BH237" i="2"/>
  <c r="BG237" i="2"/>
  <c r="BF237" i="2"/>
  <c r="T237" i="2"/>
  <c r="R237" i="2"/>
  <c r="P237" i="2"/>
  <c r="BI233" i="2"/>
  <c r="BH233" i="2"/>
  <c r="BG233" i="2"/>
  <c r="BF233" i="2"/>
  <c r="T233" i="2"/>
  <c r="R233" i="2"/>
  <c r="P233" i="2"/>
  <c r="BI229" i="2"/>
  <c r="BH229" i="2"/>
  <c r="BG229" i="2"/>
  <c r="BF229" i="2"/>
  <c r="T229" i="2"/>
  <c r="R229" i="2"/>
  <c r="P229" i="2"/>
  <c r="BI224" i="2"/>
  <c r="BH224" i="2"/>
  <c r="BG224" i="2"/>
  <c r="BF224" i="2"/>
  <c r="T224" i="2"/>
  <c r="R224" i="2"/>
  <c r="P224" i="2"/>
  <c r="BI219" i="2"/>
  <c r="BH219" i="2"/>
  <c r="BG219" i="2"/>
  <c r="BF219" i="2"/>
  <c r="T219" i="2"/>
  <c r="R219" i="2"/>
  <c r="P219" i="2"/>
  <c r="BI216" i="2"/>
  <c r="BH216" i="2"/>
  <c r="BG216" i="2"/>
  <c r="BF216" i="2"/>
  <c r="T216" i="2"/>
  <c r="R216" i="2"/>
  <c r="P216" i="2"/>
  <c r="BI207" i="2"/>
  <c r="BH207" i="2"/>
  <c r="BG207" i="2"/>
  <c r="BF207" i="2"/>
  <c r="T207" i="2"/>
  <c r="R207" i="2"/>
  <c r="P207" i="2"/>
  <c r="BI202" i="2"/>
  <c r="BH202" i="2"/>
  <c r="BG202" i="2"/>
  <c r="BF202" i="2"/>
  <c r="T202" i="2"/>
  <c r="R202" i="2"/>
  <c r="P202" i="2"/>
  <c r="BI199" i="2"/>
  <c r="BH199" i="2"/>
  <c r="BG199" i="2"/>
  <c r="BF199" i="2"/>
  <c r="T199" i="2"/>
  <c r="R199" i="2"/>
  <c r="P199" i="2"/>
  <c r="BI194" i="2"/>
  <c r="BH194" i="2"/>
  <c r="BG194" i="2"/>
  <c r="BF194" i="2"/>
  <c r="T194" i="2"/>
  <c r="R194" i="2"/>
  <c r="P194" i="2"/>
  <c r="BI183" i="2"/>
  <c r="BH183" i="2"/>
  <c r="BG183" i="2"/>
  <c r="BF183" i="2"/>
  <c r="T183" i="2"/>
  <c r="R183" i="2"/>
  <c r="P183" i="2"/>
  <c r="BI180" i="2"/>
  <c r="BH180" i="2"/>
  <c r="BG180" i="2"/>
  <c r="BF180" i="2"/>
  <c r="T180" i="2"/>
  <c r="R180" i="2"/>
  <c r="P180" i="2"/>
  <c r="BI177" i="2"/>
  <c r="BH177" i="2"/>
  <c r="BG177" i="2"/>
  <c r="BF177" i="2"/>
  <c r="T177" i="2"/>
  <c r="R177" i="2"/>
  <c r="P177" i="2"/>
  <c r="BI172" i="2"/>
  <c r="BH172" i="2"/>
  <c r="BG172" i="2"/>
  <c r="BF172" i="2"/>
  <c r="T172" i="2"/>
  <c r="R172" i="2"/>
  <c r="P172" i="2"/>
  <c r="BI161" i="2"/>
  <c r="BH161" i="2"/>
  <c r="BG161" i="2"/>
  <c r="BF161" i="2"/>
  <c r="T161" i="2"/>
  <c r="R161" i="2"/>
  <c r="P161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9" i="2"/>
  <c r="BH149" i="2"/>
  <c r="BG149" i="2"/>
  <c r="BF149" i="2"/>
  <c r="T149" i="2"/>
  <c r="R149" i="2"/>
  <c r="P149" i="2"/>
  <c r="BI146" i="2"/>
  <c r="BH146" i="2"/>
  <c r="BG146" i="2"/>
  <c r="BF146" i="2"/>
  <c r="T146" i="2"/>
  <c r="R146" i="2"/>
  <c r="P146" i="2"/>
  <c r="BI138" i="2"/>
  <c r="BH138" i="2"/>
  <c r="BG138" i="2"/>
  <c r="BF138" i="2"/>
  <c r="T138" i="2"/>
  <c r="R138" i="2"/>
  <c r="P138" i="2"/>
  <c r="BI130" i="2"/>
  <c r="BH130" i="2"/>
  <c r="BG130" i="2"/>
  <c r="BF130" i="2"/>
  <c r="T130" i="2"/>
  <c r="R130" i="2"/>
  <c r="P130" i="2"/>
  <c r="BI127" i="2"/>
  <c r="BH127" i="2"/>
  <c r="BG127" i="2"/>
  <c r="BF127" i="2"/>
  <c r="T127" i="2"/>
  <c r="R127" i="2"/>
  <c r="P127" i="2"/>
  <c r="BI122" i="2"/>
  <c r="BH122" i="2"/>
  <c r="BG122" i="2"/>
  <c r="BF122" i="2"/>
  <c r="T122" i="2"/>
  <c r="R122" i="2"/>
  <c r="P122" i="2"/>
  <c r="BI117" i="2"/>
  <c r="BH117" i="2"/>
  <c r="BG117" i="2"/>
  <c r="BF117" i="2"/>
  <c r="T117" i="2"/>
  <c r="R117" i="2"/>
  <c r="P117" i="2"/>
  <c r="BI112" i="2"/>
  <c r="BH112" i="2"/>
  <c r="BG112" i="2"/>
  <c r="BF112" i="2"/>
  <c r="T112" i="2"/>
  <c r="R112" i="2"/>
  <c r="P112" i="2"/>
  <c r="BI107" i="2"/>
  <c r="BH107" i="2"/>
  <c r="BG107" i="2"/>
  <c r="BF107" i="2"/>
  <c r="T107" i="2"/>
  <c r="R107" i="2"/>
  <c r="P107" i="2"/>
  <c r="BI102" i="2"/>
  <c r="BH102" i="2"/>
  <c r="BG102" i="2"/>
  <c r="BF102" i="2"/>
  <c r="T102" i="2"/>
  <c r="R102" i="2"/>
  <c r="P102" i="2"/>
  <c r="BI97" i="2"/>
  <c r="BH97" i="2"/>
  <c r="BG97" i="2"/>
  <c r="BF97" i="2"/>
  <c r="T97" i="2"/>
  <c r="R97" i="2"/>
  <c r="P97" i="2"/>
  <c r="BI92" i="2"/>
  <c r="BH92" i="2"/>
  <c r="BG92" i="2"/>
  <c r="BF92" i="2"/>
  <c r="T92" i="2"/>
  <c r="R92" i="2"/>
  <c r="P92" i="2"/>
  <c r="BI86" i="2"/>
  <c r="BH86" i="2"/>
  <c r="BG86" i="2"/>
  <c r="BF86" i="2"/>
  <c r="T86" i="2"/>
  <c r="R86" i="2"/>
  <c r="P86" i="2"/>
  <c r="J79" i="2"/>
  <c r="F79" i="2"/>
  <c r="F77" i="2"/>
  <c r="E75" i="2"/>
  <c r="J50" i="2"/>
  <c r="F50" i="2"/>
  <c r="F48" i="2"/>
  <c r="E46" i="2"/>
  <c r="J22" i="2"/>
  <c r="E22" i="2"/>
  <c r="J51" i="2" s="1"/>
  <c r="J21" i="2"/>
  <c r="J16" i="2"/>
  <c r="E16" i="2"/>
  <c r="F80" i="2" s="1"/>
  <c r="J15" i="2"/>
  <c r="J10" i="2"/>
  <c r="J77" i="2"/>
  <c r="L50" i="1"/>
  <c r="AM50" i="1"/>
  <c r="AM49" i="1"/>
  <c r="L49" i="1"/>
  <c r="AM47" i="1"/>
  <c r="L47" i="1"/>
  <c r="L45" i="1"/>
  <c r="L44" i="1"/>
  <c r="J285" i="2"/>
  <c r="J339" i="2"/>
  <c r="J224" i="2"/>
  <c r="J127" i="2"/>
  <c r="BK324" i="2"/>
  <c r="J92" i="2"/>
  <c r="BK259" i="2"/>
  <c r="BK153" i="2"/>
  <c r="J278" i="2"/>
  <c r="BK127" i="2"/>
  <c r="J86" i="2"/>
  <c r="BK122" i="2"/>
  <c r="J307" i="2"/>
  <c r="J255" i="2"/>
  <c r="BK161" i="2"/>
  <c r="F33" i="2"/>
  <c r="J312" i="2"/>
  <c r="J273" i="2"/>
  <c r="BK264" i="2"/>
  <c r="J291" i="2"/>
  <c r="J199" i="2"/>
  <c r="J117" i="2"/>
  <c r="BK300" i="2"/>
  <c r="BK332" i="2"/>
  <c r="J122" i="2"/>
  <c r="BK158" i="2"/>
  <c r="BK307" i="2"/>
  <c r="BK288" i="2"/>
  <c r="BK315" i="2"/>
  <c r="BK278" i="2"/>
  <c r="BK346" i="2"/>
  <c r="J281" i="2"/>
  <c r="BK102" i="2"/>
  <c r="J237" i="2"/>
  <c r="J138" i="2"/>
  <c r="BK297" i="2"/>
  <c r="BK180" i="2"/>
  <c r="BK242" i="2"/>
  <c r="BK281" i="2"/>
  <c r="J322" i="2"/>
  <c r="BK216" i="2"/>
  <c r="J315" i="2"/>
  <c r="J161" i="2"/>
  <c r="BK183" i="2"/>
  <c r="J304" i="2"/>
  <c r="BK275" i="2"/>
  <c r="BK269" i="2"/>
  <c r="BK271" i="2"/>
  <c r="J327" i="2"/>
  <c r="BK219" i="2"/>
  <c r="J250" i="2"/>
  <c r="J342" i="2"/>
  <c r="BK285" i="2"/>
  <c r="J275" i="2"/>
  <c r="J97" i="2"/>
  <c r="J219" i="2"/>
  <c r="J102" i="2"/>
  <c r="J271" i="2"/>
  <c r="J300" i="2"/>
  <c r="BK273" i="2"/>
  <c r="BK233" i="2"/>
  <c r="J332" i="2"/>
  <c r="BK255" i="2"/>
  <c r="BK327" i="2"/>
  <c r="J107" i="2"/>
  <c r="J266" i="2"/>
  <c r="BK194" i="2"/>
  <c r="BK247" i="2"/>
  <c r="BK149" i="2"/>
  <c r="BK112" i="2"/>
  <c r="BK138" i="2"/>
  <c r="BK207" i="2"/>
  <c r="J324" i="2"/>
  <c r="BK97" i="2"/>
  <c r="J288" i="2"/>
  <c r="J146" i="2"/>
  <c r="BK262" i="2"/>
  <c r="J259" i="2"/>
  <c r="BK339" i="2"/>
  <c r="BK202" i="2"/>
  <c r="BK294" i="2"/>
  <c r="BK177" i="2"/>
  <c r="F34" i="2"/>
  <c r="J202" i="2"/>
  <c r="BK86" i="2"/>
  <c r="J177" i="2"/>
  <c r="BK107" i="2"/>
  <c r="BK117" i="2"/>
  <c r="BK291" i="2"/>
  <c r="BK146" i="2"/>
  <c r="BK335" i="2"/>
  <c r="BK266" i="2"/>
  <c r="J153" i="2"/>
  <c r="J294" i="2"/>
  <c r="J180" i="2"/>
  <c r="J194" i="2"/>
  <c r="J297" i="2"/>
  <c r="J247" i="2"/>
  <c r="J172" i="2"/>
  <c r="BK312" i="2"/>
  <c r="J346" i="2"/>
  <c r="BK342" i="2"/>
  <c r="J229" i="2"/>
  <c r="J207" i="2"/>
  <c r="J242" i="2"/>
  <c r="J112" i="2"/>
  <c r="BK92" i="2"/>
  <c r="J149" i="2"/>
  <c r="F35" i="2"/>
  <c r="J216" i="2"/>
  <c r="J183" i="2"/>
  <c r="J158" i="2"/>
  <c r="BK304" i="2"/>
  <c r="J262" i="2"/>
  <c r="AS54" i="1"/>
  <c r="BK237" i="2"/>
  <c r="BK224" i="2"/>
  <c r="BK322" i="2"/>
  <c r="BK172" i="2"/>
  <c r="BK199" i="2"/>
  <c r="BK229" i="2"/>
  <c r="J264" i="2"/>
  <c r="J335" i="2"/>
  <c r="BK130" i="2"/>
  <c r="BK250" i="2"/>
  <c r="J233" i="2"/>
  <c r="J269" i="2"/>
  <c r="J130" i="2"/>
  <c r="F32" i="2"/>
  <c r="T85" i="2" l="1"/>
  <c r="P258" i="2"/>
  <c r="R85" i="2"/>
  <c r="T193" i="2"/>
  <c r="BK303" i="2"/>
  <c r="J303" i="2" s="1"/>
  <c r="J60" i="2" s="1"/>
  <c r="BK85" i="2"/>
  <c r="BK193" i="2"/>
  <c r="J193" i="2" s="1"/>
  <c r="J58" i="2" s="1"/>
  <c r="BK258" i="2"/>
  <c r="J258" i="2" s="1"/>
  <c r="J59" i="2" s="1"/>
  <c r="T303" i="2"/>
  <c r="P85" i="2"/>
  <c r="P193" i="2"/>
  <c r="T258" i="2"/>
  <c r="P303" i="2"/>
  <c r="P331" i="2"/>
  <c r="T331" i="2"/>
  <c r="R338" i="2"/>
  <c r="R193" i="2"/>
  <c r="R258" i="2"/>
  <c r="R303" i="2"/>
  <c r="BK331" i="2"/>
  <c r="J331" i="2"/>
  <c r="J63" i="2" s="1"/>
  <c r="R331" i="2"/>
  <c r="R330" i="2" s="1"/>
  <c r="BK338" i="2"/>
  <c r="J338" i="2" s="1"/>
  <c r="J64" i="2" s="1"/>
  <c r="P338" i="2"/>
  <c r="T338" i="2"/>
  <c r="BK326" i="2"/>
  <c r="J326" i="2" s="1"/>
  <c r="J61" i="2" s="1"/>
  <c r="BK345" i="2"/>
  <c r="J345" i="2" s="1"/>
  <c r="J65" i="2" s="1"/>
  <c r="J48" i="2"/>
  <c r="BE86" i="2"/>
  <c r="BE97" i="2"/>
  <c r="BE117" i="2"/>
  <c r="BE146" i="2"/>
  <c r="BE158" i="2"/>
  <c r="BE199" i="2"/>
  <c r="F51" i="2"/>
  <c r="BE127" i="2"/>
  <c r="BE138" i="2"/>
  <c r="BE327" i="2"/>
  <c r="BE342" i="2"/>
  <c r="BE183" i="2"/>
  <c r="BE202" i="2"/>
  <c r="BE216" i="2"/>
  <c r="BE242" i="2"/>
  <c r="BE250" i="2"/>
  <c r="BE271" i="2"/>
  <c r="BE339" i="2"/>
  <c r="BE229" i="2"/>
  <c r="BE237" i="2"/>
  <c r="BE255" i="2"/>
  <c r="BE259" i="2"/>
  <c r="BE291" i="2"/>
  <c r="BE294" i="2"/>
  <c r="BE297" i="2"/>
  <c r="BE300" i="2"/>
  <c r="BE304" i="2"/>
  <c r="BE307" i="2"/>
  <c r="BE315" i="2"/>
  <c r="BE332" i="2"/>
  <c r="BA55" i="1"/>
  <c r="BE107" i="2"/>
  <c r="BE161" i="2"/>
  <c r="BE194" i="2"/>
  <c r="BE312" i="2"/>
  <c r="BE322" i="2"/>
  <c r="BE335" i="2"/>
  <c r="BC55" i="1"/>
  <c r="J80" i="2"/>
  <c r="BE112" i="2"/>
  <c r="BE233" i="2"/>
  <c r="BE247" i="2"/>
  <c r="BE92" i="2"/>
  <c r="BE130" i="2"/>
  <c r="BE149" i="2"/>
  <c r="BE153" i="2"/>
  <c r="BE172" i="2"/>
  <c r="BE180" i="2"/>
  <c r="BE219" i="2"/>
  <c r="BE262" i="2"/>
  <c r="BE275" i="2"/>
  <c r="BE278" i="2"/>
  <c r="BE281" i="2"/>
  <c r="BE102" i="2"/>
  <c r="BE177" i="2"/>
  <c r="BE324" i="2"/>
  <c r="BB55" i="1"/>
  <c r="BB54" i="1" s="1"/>
  <c r="AX54" i="1" s="1"/>
  <c r="BE264" i="2"/>
  <c r="BE266" i="2"/>
  <c r="BE269" i="2"/>
  <c r="BE346" i="2"/>
  <c r="BE122" i="2"/>
  <c r="BE207" i="2"/>
  <c r="BE224" i="2"/>
  <c r="BE273" i="2"/>
  <c r="BE285" i="2"/>
  <c r="BE288" i="2"/>
  <c r="BD55" i="1"/>
  <c r="J32" i="2"/>
  <c r="BA54" i="1"/>
  <c r="W30" i="1"/>
  <c r="BC54" i="1"/>
  <c r="W32" i="1" s="1"/>
  <c r="BD54" i="1"/>
  <c r="W33" i="1"/>
  <c r="T84" i="2" l="1"/>
  <c r="BK84" i="2"/>
  <c r="J84" i="2"/>
  <c r="J56" i="2" s="1"/>
  <c r="AW55" i="1"/>
  <c r="P330" i="2"/>
  <c r="T330" i="2"/>
  <c r="T83" i="2" s="1"/>
  <c r="P84" i="2"/>
  <c r="P83" i="2"/>
  <c r="AU55" i="1" s="1"/>
  <c r="AU54" i="1" s="1"/>
  <c r="R84" i="2"/>
  <c r="R83" i="2" s="1"/>
  <c r="J85" i="2"/>
  <c r="J57" i="2"/>
  <c r="BK330" i="2"/>
  <c r="J330" i="2"/>
  <c r="J62" i="2" s="1"/>
  <c r="AY54" i="1"/>
  <c r="F31" i="2"/>
  <c r="AZ55" i="1" s="1"/>
  <c r="AZ54" i="1" s="1"/>
  <c r="AV54" i="1" s="1"/>
  <c r="AK29" i="1" s="1"/>
  <c r="AW54" i="1"/>
  <c r="AK30" i="1" s="1"/>
  <c r="W31" i="1"/>
  <c r="J31" i="2"/>
  <c r="AV55" i="1" s="1"/>
  <c r="AT55" i="1" s="1"/>
  <c r="BK83" i="2" l="1"/>
  <c r="J83" i="2"/>
  <c r="J55" i="2"/>
  <c r="AT54" i="1"/>
  <c r="W29" i="1"/>
  <c r="J28" i="2" l="1"/>
  <c r="AG55" i="1"/>
  <c r="AG54" i="1"/>
  <c r="AK26" i="1" s="1"/>
  <c r="AK35" i="1" s="1"/>
  <c r="J37" i="2" l="1"/>
  <c r="AN55" i="1"/>
  <c r="AN54" i="1"/>
</calcChain>
</file>

<file path=xl/sharedStrings.xml><?xml version="1.0" encoding="utf-8"?>
<sst xmlns="http://schemas.openxmlformats.org/spreadsheetml/2006/main" count="2929" uniqueCount="720">
  <si>
    <t>Export Komplet</t>
  </si>
  <si>
    <t>VZ</t>
  </si>
  <si>
    <t>2.0</t>
  </si>
  <si>
    <t>ZAMOK</t>
  </si>
  <si>
    <t>False</t>
  </si>
  <si>
    <t>{cd192854-41a2-4f88-b86d-3f2cf20ebe9e}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</si>
  <si>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</si>
  <si>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</si>
  <si>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</si>
  <si>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</si>
  <si>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</si>
  <si>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</si>
  <si>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</si>
  <si>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</si>
  <si>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2024-024-ver2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</si>
  <si>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</si>
  <si>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</si>
  <si>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Rekonstrukce komunikace na p.p.č. 907, 220/15 a 863 k.ú. Výsluní</t>
  </si>
  <si>
    <t>KSO:</t>
  </si>
  <si>
    <t/>
  </si>
  <si>
    <t>CC-CZ:</t>
  </si>
  <si>
    <t>Místo:</t>
  </si>
  <si>
    <t xml:space="preserve"> </t>
  </si>
  <si>
    <t>Datum:</t>
  </si>
  <si>
    <t>9. 2. 2024</t>
  </si>
  <si>
    <t>Zadavatel:</t>
  </si>
  <si>
    <t>IČ:</t>
  </si>
  <si>
    <t>Město Výsluní, č.p. 14, 431 83 Výsluní</t>
  </si>
  <si>
    <t>DIČ:</t>
  </si>
  <si>
    <t>Uchazeč:</t>
  </si>
  <si>
    <t>Vyplň údaj</t>
  </si>
  <si>
    <t>Projektant:</t>
  </si>
  <si>
    <t>03258106</t>
  </si>
  <si>
    <t xml:space="preserve">IQ PROJEKT s.r.o.  Školní 3635   Chomutov </t>
  </si>
  <si>
    <t>CZ03258106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</si>
  <si>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</si>
  <si>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</si>
  <si>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</si>
  <si>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</si>
  <si>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</si>
  <si>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</si>
  <si>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</si>
  <si>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</si>
  <si>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</si>
  <si>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</si>
  <si>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</si>
  <si>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</si>
  <si>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</si>
  <si>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</si>
  <si>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</si>
  <si>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</si>
  <si>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</si>
  <si>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</si>
  <si>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</si>
  <si>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</si>
  <si>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</si>
  <si>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</si>
  <si>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</si>
  <si>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</si>
  <si>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</si>
  <si>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</si>
  <si>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</si>
  <si>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</si>
  <si>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</si>
  <si>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</si>
  <si>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</si>
  <si>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</si>
  <si>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</si>
  <si>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</si>
  <si>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</si>
  <si>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</si>
  <si>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</si>
  <si>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</si>
  <si>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</si>
  <si>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</si>
  <si>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</si>
  <si>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</si>
  <si>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</si>
  <si>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</si>
  <si>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</si>
  <si>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</si>
  <si>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</si>
  <si>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</si>
  <si>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</si>
  <si>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</si>
  <si>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</si>
  <si>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</si>
  <si>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</si>
  <si>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5 - Komunikace pozemní</t>
  </si>
  <si>
    <t xml:space="preserve">    9 - Ostatní konstrukce a práce, bourání</t>
  </si>
  <si>
    <t xml:space="preserve">    997 - Přesun sutě</t>
  </si>
  <si>
    <t xml:space="preserve">    998 - Přesun hmot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</si>
  <si>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</si>
  <si>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</si>
  <si>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</si>
  <si>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</si>
  <si>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</si>
  <si>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</si>
  <si>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</si>
  <si>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</si>
  <si>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</si>
  <si>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</si>
  <si>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</si>
  <si>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</si>
  <si>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</si>
  <si>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</si>
  <si>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</si>
  <si>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</si>
  <si>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</si>
  <si>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</si>
  <si>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</si>
  <si>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</si>
  <si>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</si>
  <si>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</si>
  <si>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113105113</t>
  </si>
  <si>
    <t>Rozebrání dlažeb z lomového kamene kladených na MC vyspárované MC</t>
  </si>
  <si>
    <t>m2</t>
  </si>
  <si>
    <t>CS ÚRS 2024 01</t>
  </si>
  <si>
    <t>4</t>
  </si>
  <si>
    <t>-1766485025</t>
  </si>
  <si>
    <t>PP</t>
  </si>
  <si>
    <t>Rozebrání dlažeb z lomového kamene s přemístěním hmot na skládku na vzdálenost do 3 m nebo s naložením na dopravní prostředek, kladených do cementové malty se spárami zalitými cementovou maltou</t>
  </si>
  <si>
    <t>Online PSC</t>
  </si>
  <si>
    <t>https://podminky.urs.cz/item/CS_URS_2024_01/113105113</t>
  </si>
  <si>
    <t>P</t>
  </si>
  <si>
    <t xml:space="preserve">Poznámka k položce:_x000D_
nebude započítáno do odvozu sutí_x000D_
</t>
  </si>
  <si>
    <t>VV</t>
  </si>
  <si>
    <t>rozebrání kamenné dlažby včetně lože - bez odvozu</t>
  </si>
  <si>
    <t>7,84</t>
  </si>
  <si>
    <t>113106171</t>
  </si>
  <si>
    <t>Rozebrání dlažeb vozovek ze zámkové dlažby s ložem z kameniva ručně</t>
  </si>
  <si>
    <t>-1337086039</t>
  </si>
  <si>
    <t>Rozebrání dlažeb vozovek a ploch s přemístěním hmot na skládku na vzdálenost do 3 m nebo s naložením na dopravní prostředek, s jakoukoliv výplní spár ručně ze zámkové dlažby s ložem z kameniva</t>
  </si>
  <si>
    <t>https://podminky.urs.cz/item/CS_URS_2024_01/113106171</t>
  </si>
  <si>
    <t>rozebrání betonové dlažby včetně lože</t>
  </si>
  <si>
    <t>4,81</t>
  </si>
  <si>
    <t>3</t>
  </si>
  <si>
    <t>113107130</t>
  </si>
  <si>
    <t>Odstranění podkladu z betonu prostého tl do 100 mm ručně</t>
  </si>
  <si>
    <t>1718354437</t>
  </si>
  <si>
    <t>Odstranění podkladů nebo krytů ručně s přemístěním hmot na skládku na vzdálenost do 3 m nebo s naložením na dopravní prostředek z betonu prostého, o tl. vrstvy do 100 mm</t>
  </si>
  <si>
    <t>https://podminky.urs.cz/item/CS_URS_2024_01/113107130</t>
  </si>
  <si>
    <t>bourání podkladu pod dlažby</t>
  </si>
  <si>
    <t>12,65</t>
  </si>
  <si>
    <t>113107131</t>
  </si>
  <si>
    <t>Odstranění podkladu z betonu prostého tl přes 100 do 150 mm ručně</t>
  </si>
  <si>
    <t>-1287249777</t>
  </si>
  <si>
    <t>Odstranění podkladů nebo krytů ručně s přemístěním hmot na skládku na vzdálenost do 3 m nebo s naložením na dopravní prostředek z betonu prostého, o tl. vrstvy přes 100 do 150 mm</t>
  </si>
  <si>
    <t>https://podminky.urs.cz/item/CS_URS_2024_01/113107131</t>
  </si>
  <si>
    <t>bourání betonových ploch</t>
  </si>
  <si>
    <t>9,94</t>
  </si>
  <si>
    <t>5</t>
  </si>
  <si>
    <t>113107170</t>
  </si>
  <si>
    <t>Odstranění podkladu z betonu prostého tl do 100 mm strojně pl přes 50 do 200 m2</t>
  </si>
  <si>
    <t>559424636</t>
  </si>
  <si>
    <t>Odstranění podkladů nebo krytů strojně plochy jednotlivě přes 50 m2 do 200 m2 s přemístěním hmot na skládku na vzdálenost do 20 m nebo s naložením na dopravní prostředek z betonu prostého, o tl. vrstvy do 100 mm</t>
  </si>
  <si>
    <t>https://podminky.urs.cz/item/CS_URS_2024_01/113107170</t>
  </si>
  <si>
    <t>pod žlabem</t>
  </si>
  <si>
    <t>79,05</t>
  </si>
  <si>
    <t>6</t>
  </si>
  <si>
    <t>113107222</t>
  </si>
  <si>
    <t>Odstranění podkladu z kameniva drceného tl přes 100 do 200 mm strojně pl přes 200 m2</t>
  </si>
  <si>
    <t>1880648723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</si>
  <si>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</si>
  <si>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https://podminky.urs.cz/item/CS_URS_2024_01/113107222</t>
  </si>
  <si>
    <t>bourání podkladu ŠD 200 mm</t>
  </si>
  <si>
    <t>747,5</t>
  </si>
  <si>
    <t>7</t>
  </si>
  <si>
    <t>113107230</t>
  </si>
  <si>
    <t>Odstranění podkladu z betonu prostého tl do 100 mm strojně pl přes 200 m2</t>
  </si>
  <si>
    <t>690011678</t>
  </si>
  <si>
    <t>Odstranění podkladů nebo krytů strojně plochy jednotlivě přes 200 m2 s přemístěním hmot na skládku na vzdálenost do 20 m nebo s naložením na dopravní prostředek z betonu prostého, o tl. vrstvy do 100 mm</t>
  </si>
  <si>
    <t>https://podminky.urs.cz/item/CS_URS_2024_01/113107230</t>
  </si>
  <si>
    <t>bourání podkladního betonu pod asfaltem tl. 100 mm</t>
  </si>
  <si>
    <t>8</t>
  </si>
  <si>
    <t>113107242</t>
  </si>
  <si>
    <t>Odstranění podkladu živičného tl přes 50 do 100 mm strojně pl přes 200 m2</t>
  </si>
  <si>
    <t>-1569246962</t>
  </si>
  <si>
    <t>Odstranění podkladů nebo krytů strojně plochy jednotlivě přes 200 m2 s přemístěním hmot na skládku na vzdálenost do 20 m nebo s naložením na dopravní prostředek živičných, o tl. vrstvy přes 50 do 100 mm</t>
  </si>
  <si>
    <t>https://podminky.urs.cz/item/CS_URS_2024_01/113107242</t>
  </si>
  <si>
    <t>bourání krytu z litého asfaltu tl. 100 mm</t>
  </si>
  <si>
    <t>9</t>
  </si>
  <si>
    <t>121151103</t>
  </si>
  <si>
    <t>Sejmutí ornice plochy do 100 m2 tl vrstvy do 200 mm strojně</t>
  </si>
  <si>
    <t>-1978980405</t>
  </si>
  <si>
    <t>Sejmutí ornice strojně při souvislé ploše do 100 m2, tl. vrstvy do 200 mm</t>
  </si>
  <si>
    <t>https://podminky.urs.cz/item/CS_URS_2024_01/121151103</t>
  </si>
  <si>
    <t>10</t>
  </si>
  <si>
    <t>122251105</t>
  </si>
  <si>
    <t>Odkopávky a prokopávky nezapažené v hornině třídy těžitelnosti I skupiny 3 objem do 1000 m3 strojně</t>
  </si>
  <si>
    <t>m3</t>
  </si>
  <si>
    <t>497321272</t>
  </si>
  <si>
    <t>Odkopávky a prokopávky nezapažené strojně v hornině třídy těžitelnosti I skupiny 3 přes 500 do 1 000 m3</t>
  </si>
  <si>
    <t>https://podminky.urs.cz/item/CS_URS_2024_01/122251105</t>
  </si>
  <si>
    <t>odkopávky pro zpevněné plochy tl. 0,40 m</t>
  </si>
  <si>
    <t>126,55</t>
  </si>
  <si>
    <t>odkopávky pro zpevněné plochy tl. 0,50 m</t>
  </si>
  <si>
    <t>378,66</t>
  </si>
  <si>
    <t>Součet</t>
  </si>
  <si>
    <t>11</t>
  </si>
  <si>
    <t>162351103</t>
  </si>
  <si>
    <t>Vodorovné přemístění přes 50 do 500 m výkopku/sypaniny z horniny třídy těžitelnosti I skupiny 1 až 3</t>
  </si>
  <si>
    <t>1762708329</t>
  </si>
  <si>
    <t>Vodorovné přemístění výkopku nebo sypaniny po suchu na obvyklém dopravním prostředku, bez naložení výkopku, avšak se složením bez rozhrnutí z horniny třídy těžitelnosti I skupiny 1 až 3 na vzdálenost přes 50 do 500 m</t>
  </si>
  <si>
    <t>https://podminky.urs.cz/item/CS_URS_2024_01/162351103</t>
  </si>
  <si>
    <t>ornice na deponii</t>
  </si>
  <si>
    <t>87,5*0,15</t>
  </si>
  <si>
    <t>ornice z deponie</t>
  </si>
  <si>
    <t>162751117</t>
  </si>
  <si>
    <t>Vodorovné přemístění přes 9 000 do 10000 m výkopku/sypaniny z horniny třídy těžitelnosti I skupiny 1 až 3</t>
  </si>
  <si>
    <t>-18427344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</si>
  <si>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</si>
  <si>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https://podminky.urs.cz/item/CS_URS_2024_01/162751117</t>
  </si>
  <si>
    <t>13</t>
  </si>
  <si>
    <t>162751119</t>
  </si>
  <si>
    <t>Příplatek k vodorovnému přemístění výkopku/sypaniny z horniny třídy těžitelnosti I skupiny 1 až 3 ZKD 1000 m přes 10000 m</t>
  </si>
  <si>
    <t>605795855</t>
  </si>
  <si>
    <t>Vodorovné přemístění výkopku nebo sypaniny po suchu na obvyklém dopravním prostředku, bez naložení výkopku, avšak se složením bez rozhrnutí z horniny třídy těžitelnosti I skupiny 1 až 3 na vzdálenost Příplatek k ceně za každých dalších i započatých 1 000 m</t>
  </si>
  <si>
    <t>https://podminky.urs.cz/item/CS_URS_2024_01/162751119</t>
  </si>
  <si>
    <t>506,885*10 'Přepočtené koeficientem množství</t>
  </si>
  <si>
    <t>14</t>
  </si>
  <si>
    <t>167151101</t>
  </si>
  <si>
    <t>Nakládání výkopku z hornin třídy těžitelnosti I skupiny 1 až 3 do 100 m3</t>
  </si>
  <si>
    <t>1681453847</t>
  </si>
  <si>
    <t>Nakládání, skládání a překládání neulehlého výkopku nebo sypaniny strojně nakládání, množství do 100 m3, z horniny třídy těžitelnosti I, skupiny 1 až 3</t>
  </si>
  <si>
    <t>https://podminky.urs.cz/item/CS_URS_2024_01/167151101</t>
  </si>
  <si>
    <t>15</t>
  </si>
  <si>
    <t>171201231R</t>
  </si>
  <si>
    <t xml:space="preserve">Poplatek za uložení zeminy a kamení na recyklační skládce (skládkovné) kód odpadu 17 05 04 - uložení na Kobra Údlice </t>
  </si>
  <si>
    <t>t</t>
  </si>
  <si>
    <t>-457435063</t>
  </si>
  <si>
    <t>506,885*1,8 'Přepočtené koeficientem množství</t>
  </si>
  <si>
    <t>16</t>
  </si>
  <si>
    <t>171251201</t>
  </si>
  <si>
    <t>Uložení sypaniny na skládky nebo meziskládky</t>
  </si>
  <si>
    <t>-414789012</t>
  </si>
  <si>
    <t>Uložení sypaniny na skládky nebo meziskládky bez hutnění s upravením uložené sypaniny do předepsaného tvaru</t>
  </si>
  <si>
    <t>https://podminky.urs.cz/item/CS_URS_2024_01/171251201</t>
  </si>
  <si>
    <t>Mezisoučet</t>
  </si>
  <si>
    <t>přebytečná zemina na skládku</t>
  </si>
  <si>
    <t>74*0,2-13,125</t>
  </si>
  <si>
    <t>505,210</t>
  </si>
  <si>
    <t>17</t>
  </si>
  <si>
    <t>181311103</t>
  </si>
  <si>
    <t>Rozprostření ornice tl vrstvy do 200 mm v rovině nebo ve svahu do 1:5 ručně</t>
  </si>
  <si>
    <t>609564735</t>
  </si>
  <si>
    <t>Rozprostření a urovnání ornice v rovině nebo ve svahu sklonu do 1:5 ručně při souvislé ploše, tl. vrstvy do 200 mm</t>
  </si>
  <si>
    <t>https://podminky.urs.cz/item/CS_URS_2024_01/181311103</t>
  </si>
  <si>
    <t>zatravnění ploch podél linie obrubníků v šířce 0,5 m</t>
  </si>
  <si>
    <t>87,5</t>
  </si>
  <si>
    <t>18</t>
  </si>
  <si>
    <t>181411131</t>
  </si>
  <si>
    <t>Založení parkového trávníku výsevem pl do 1000 m2 v rovině a ve svahu do 1:5</t>
  </si>
  <si>
    <t>732462095</t>
  </si>
  <si>
    <t>Založení trávníku na půdě předem připravené plochy do 1000 m2 výsevem včetně utažení parkového v rovině nebo na svahu do 1:5</t>
  </si>
  <si>
    <t>https://podminky.urs.cz/item/CS_URS_2024_01/181411131</t>
  </si>
  <si>
    <t>19</t>
  </si>
  <si>
    <t>M</t>
  </si>
  <si>
    <t>00572410</t>
  </si>
  <si>
    <t>osivo směs travní parková</t>
  </si>
  <si>
    <t>kg</t>
  </si>
  <si>
    <t>212410838</t>
  </si>
  <si>
    <t>87,5*0,035 'Přepočtené koeficientem množství</t>
  </si>
  <si>
    <t>20</t>
  </si>
  <si>
    <t>181951112</t>
  </si>
  <si>
    <t>Úprava pláně v hornině třídy těžitelnosti I skupiny 1 až 3 se zhutněním strojně</t>
  </si>
  <si>
    <t>-1346575453</t>
  </si>
  <si>
    <t>Úprava pláně vyrovnáním výškových rozdílů strojně v hornině třídy těžitelnosti I, skupiny 1 až 3 se zhutněním</t>
  </si>
  <si>
    <t>https://podminky.urs.cz/item/CS_URS_2024_01/181951112</t>
  </si>
  <si>
    <t>Nová vozovka konstrukce TDZ VI, konstrukce D1-N-3/PIII</t>
  </si>
  <si>
    <t>988,55*1,03</t>
  </si>
  <si>
    <t>Plochy ze zatravňovací dlažby  TDZ VI, konstrukce D1-D-3/PIII odvozená</t>
  </si>
  <si>
    <t>331*1,05</t>
  </si>
  <si>
    <t>Nové chodníky</t>
  </si>
  <si>
    <t>3,32*1,05</t>
  </si>
  <si>
    <t>Komunikace pozemní</t>
  </si>
  <si>
    <t>561121111</t>
  </si>
  <si>
    <t>Zřízení podkladu nebo ochranné vrstvy vozovky z mechanicky zpevněné zeminy MZ tl 150 mm</t>
  </si>
  <si>
    <t>1129797524</t>
  </si>
  <si>
    <t>Zřízení podkladu nebo ochranné vrstvy vozovky z mechanicky zpevněné zeminy MZ bez přidání pojiva nebo vylepšovacího materiálu, s rozprostřením, vlhčením, promísením a zhutněním, tloušťka po zhutnění 150 mm</t>
  </si>
  <si>
    <t>https://podminky.urs.cz/item/CS_URS_2024_01/561121111</t>
  </si>
  <si>
    <t>22</t>
  </si>
  <si>
    <t>10364100</t>
  </si>
  <si>
    <t>zemina pro terénní úpravy - tříděná</t>
  </si>
  <si>
    <t>-1813511442</t>
  </si>
  <si>
    <t>1018,207*0,15*1,8</t>
  </si>
  <si>
    <t>23</t>
  </si>
  <si>
    <t>564851011</t>
  </si>
  <si>
    <t>Podklad ze štěrkodrtě ŠD plochy do 100 m2 tl 150 mm</t>
  </si>
  <si>
    <t>683311373</t>
  </si>
  <si>
    <t>Podklad ze štěrkodrti ŠD s rozprostřením a zhutněním plochy jednotlivě do 100 m2, po zhutnění tl. 150 mm</t>
  </si>
  <si>
    <t>https://podminky.urs.cz/item/CS_URS_2024_01/564851011</t>
  </si>
  <si>
    <t>24</t>
  </si>
  <si>
    <t>564851111</t>
  </si>
  <si>
    <t>Podklad ze štěrkodrtě ŠD plochy přes 100 m2 tl 150 mm</t>
  </si>
  <si>
    <t>-1179330984</t>
  </si>
  <si>
    <t>Podklad ze štěrkodrti ŠD s rozprostřením a zhutněním plochy přes 100 m2, po zhutnění tl. 150 mm</t>
  </si>
  <si>
    <t>https://podminky.urs.cz/item/CS_URS_2024_01/564851111</t>
  </si>
  <si>
    <t>Štěrkodrť   ŠD 150 mm   80 MPa</t>
  </si>
  <si>
    <t>331*1,02</t>
  </si>
  <si>
    <t xml:space="preserve"> Štěrkodrť   ŠD 150 mm    45 MPa</t>
  </si>
  <si>
    <t>25</t>
  </si>
  <si>
    <t>564911511</t>
  </si>
  <si>
    <t>Podklad z R-materiálu plochy přes 100 m2 tl 50 mm</t>
  </si>
  <si>
    <t>1516244342</t>
  </si>
  <si>
    <t>Podklad nebo podsyp z R-materiálu s rozprostřením a zhutněním plochy přes 100 m2, po zhutnění tl. 50 mm</t>
  </si>
  <si>
    <t>https://podminky.urs.cz/item/CS_URS_2024_01/564911511</t>
  </si>
  <si>
    <t>26</t>
  </si>
  <si>
    <t>564931512</t>
  </si>
  <si>
    <t>Podklad z R-materiálu plochy přes 100 m2 tl 100 mm</t>
  </si>
  <si>
    <t>-2003357129</t>
  </si>
  <si>
    <t>Podklad nebo podsyp z R-materiálu s rozprostřením a zhutněním plochy přes 100 m2, po zhutnění tl. 100 mm</t>
  </si>
  <si>
    <t>https://podminky.urs.cz/item/CS_URS_2024_01/564931512</t>
  </si>
  <si>
    <t>988,55</t>
  </si>
  <si>
    <t>27</t>
  </si>
  <si>
    <t>565135111</t>
  </si>
  <si>
    <t>Asfaltový beton vrstva podkladní ACP 16 (obalované kamenivo OKS) tl 50 mm š do 3 m</t>
  </si>
  <si>
    <t>-1298219125</t>
  </si>
  <si>
    <t>Asfaltový beton vrstva podkladní ACP 16 (obalované kamenivo střednězrnné - OKS) s rozprostřením a zhutněním v pruhu šířky přes 1,5 do 3 m, po zhutnění tl. 50 mm</t>
  </si>
  <si>
    <t>https://podminky.urs.cz/item/CS_URS_2024_01/565135111</t>
  </si>
  <si>
    <t>28</t>
  </si>
  <si>
    <t>573111112</t>
  </si>
  <si>
    <t>Postřik živičný infiltrační s posypem z asfaltu množství 1 kg/m2</t>
  </si>
  <si>
    <t>52908547</t>
  </si>
  <si>
    <t>Postřik infiltrační PI z asfaltu silničního s posypem kamenivem, v množství 1,00 kg/m2</t>
  </si>
  <si>
    <t>https://podminky.urs.cz/item/CS_URS_2024_01/573111112</t>
  </si>
  <si>
    <t>29</t>
  </si>
  <si>
    <t>573231108</t>
  </si>
  <si>
    <t>Postřik živičný spojovací ze silniční emulze v množství 0,50 kg/m2</t>
  </si>
  <si>
    <t>1677118579</t>
  </si>
  <si>
    <t>Postřik spojovací PS bez posypu kamenivem ze silniční emulze, v množství 0,50 kg/m2</t>
  </si>
  <si>
    <t>https://podminky.urs.cz/item/CS_URS_2024_01/573231108</t>
  </si>
  <si>
    <t>988,550*2</t>
  </si>
  <si>
    <t>30</t>
  </si>
  <si>
    <t>577134111</t>
  </si>
  <si>
    <t>Asfaltový beton vrstva obrusná ACO 11+ (ABS) tř. I tl 40 mm š do 3 m z nemodifikovaného asfaltu</t>
  </si>
  <si>
    <t>-1446197144</t>
  </si>
  <si>
    <t>Asfaltový beton vrstva obrusná ACO 11 (ABS) s rozprostřením a se zhutněním z nemodifikovaného asfaltu v pruhu šířky do 3 m tř. I (ACO 11+), po zhutnění tl. 40 mm</t>
  </si>
  <si>
    <t>https://podminky.urs.cz/item/CS_URS_2024_01/577134111</t>
  </si>
  <si>
    <t>31</t>
  </si>
  <si>
    <t>596211110</t>
  </si>
  <si>
    <t>Kladení zámkové dlažby komunikací pro pěší ručně tl 60 mm skupiny A pl do 50 m2</t>
  </si>
  <si>
    <t>72003137</t>
  </si>
  <si>
    <t>Kladení dlažby z betonových zámkových dlaždic komunikací pro pěší ručně s ložem z kameniva těženého nebo drceného tl. do 40 mm, s vyplněním spár s dvojitým hutněním, vibrováním a se smetením přebytečného materiálu na krajnici tl. 60 mm skupiny A, pro plochy do 50 m2</t>
  </si>
  <si>
    <t>https://podminky.urs.cz/item/CS_URS_2024_01/596211110</t>
  </si>
  <si>
    <t>3,32</t>
  </si>
  <si>
    <t>32</t>
  </si>
  <si>
    <t>59245018</t>
  </si>
  <si>
    <t>dlažba skladebná betonová 200x100mm tl 60mm přírodní</t>
  </si>
  <si>
    <t>528654629</t>
  </si>
  <si>
    <t>3,32*1,1 'Přepočtené koeficientem množství</t>
  </si>
  <si>
    <t>33</t>
  </si>
  <si>
    <t>596412213</t>
  </si>
  <si>
    <t>Kladení dlažby z vegetačních tvárnic pozemních komunikací tl 80 mm pl přes 300 m2</t>
  </si>
  <si>
    <t>-1369562502</t>
  </si>
  <si>
    <t>Kladení dlažby z betonových vegetačních dlaždic pozemních komunikací s ložem z kameniva těženého nebo drceného tl. do 50 mm, s vyplněním spár a vegetačních otvorů, s hutněním vibrováním tl. 80 mm, pro plochy přes 300 m2</t>
  </si>
  <si>
    <t>https://podminky.urs.cz/item/CS_URS_2024_01/596412213</t>
  </si>
  <si>
    <t>331</t>
  </si>
  <si>
    <t>34</t>
  </si>
  <si>
    <t>59246081</t>
  </si>
  <si>
    <t>dlažba plošná vegetační betonová 240x170mm tl 80mm přírodní</t>
  </si>
  <si>
    <t>-1280321727</t>
  </si>
  <si>
    <t>331*1,05 'Přepočtené koeficientem množství</t>
  </si>
  <si>
    <t>Ostatní konstrukce a práce, bourání</t>
  </si>
  <si>
    <t>35</t>
  </si>
  <si>
    <t>914111111</t>
  </si>
  <si>
    <t>Montáž svislé dopravní značky do velikosti 1 m2 objímkami na sloupek nebo konzolu</t>
  </si>
  <si>
    <t>kus</t>
  </si>
  <si>
    <t>1577829512</t>
  </si>
  <si>
    <t>Montáž svislé dopravní značky základní velikosti do 1 m2 objímkami na sloupky nebo konzoly</t>
  </si>
  <si>
    <t>https://podminky.urs.cz/item/CS_URS_2024_01/914111111</t>
  </si>
  <si>
    <t>36</t>
  </si>
  <si>
    <t>40445608</t>
  </si>
  <si>
    <t>značky upravující přednost P1, P4 700mm</t>
  </si>
  <si>
    <t>940396888</t>
  </si>
  <si>
    <t>37</t>
  </si>
  <si>
    <t>40445611</t>
  </si>
  <si>
    <t>značky upravující přednost P2, P3, P8 500mm</t>
  </si>
  <si>
    <t>988003402</t>
  </si>
  <si>
    <t>38</t>
  </si>
  <si>
    <t>914511111</t>
  </si>
  <si>
    <t>Montáž sloupku dopravních značek délky do 3,5 m s betonovým základem</t>
  </si>
  <si>
    <t>1166953746</t>
  </si>
  <si>
    <t>Montáž sloupku dopravních značek délky do 3,5 m do betonového základu</t>
  </si>
  <si>
    <t>https://podminky.urs.cz/item/CS_URS_2024_01/914511111</t>
  </si>
  <si>
    <t>39</t>
  </si>
  <si>
    <t>40445225</t>
  </si>
  <si>
    <t>sloupek pro dopravní značku Zn D 60mm v 3,5m</t>
  </si>
  <si>
    <t>1682285936</t>
  </si>
  <si>
    <t>40</t>
  </si>
  <si>
    <t>40445253</t>
  </si>
  <si>
    <t>víčko plastové na sloupek D 60mm</t>
  </si>
  <si>
    <t>-417547176</t>
  </si>
  <si>
    <t>41</t>
  </si>
  <si>
    <t>40445256</t>
  </si>
  <si>
    <t>svorka upínací na sloupek dopravní značky D 60mm</t>
  </si>
  <si>
    <t>-1630518482</t>
  </si>
  <si>
    <t>42</t>
  </si>
  <si>
    <t>916131113</t>
  </si>
  <si>
    <t>Osazení silničního obrubníku betonového ležatého s boční opěrou do lože z betonu prostého</t>
  </si>
  <si>
    <t>m</t>
  </si>
  <si>
    <t>-2129245012</t>
  </si>
  <si>
    <t>Osazení silničního obrubníku betonového se zřízením lože, s vyplněním a zatřením spár cementovou maltou ležatého s boční opěrou z betonu prostého, do lože z betonu prostého</t>
  </si>
  <si>
    <t>https://podminky.urs.cz/item/CS_URS_2024_01/916131113</t>
  </si>
  <si>
    <t>43</t>
  </si>
  <si>
    <t>59217029</t>
  </si>
  <si>
    <t>obrubník silniční betonový nájezdový 1000x150x150mm</t>
  </si>
  <si>
    <t>-507812236</t>
  </si>
  <si>
    <t>281*1,05 'Přepočtené koeficientem množství</t>
  </si>
  <si>
    <t>44</t>
  </si>
  <si>
    <t>916131213</t>
  </si>
  <si>
    <t>Osazení silničního obrubníku betonového stojatého s boční opěrou do lože z betonu prostého</t>
  </si>
  <si>
    <t>934296649</t>
  </si>
  <si>
    <t>Osazení silničního obrubníku betonového se zřízením lože, s vyplněním a zatřením spár cementovou maltou stojatého s boční opěrou z betonu prostého, do lože z betonu prostého</t>
  </si>
  <si>
    <t>https://podminky.urs.cz/item/CS_URS_2024_01/916131213</t>
  </si>
  <si>
    <t>244+9</t>
  </si>
  <si>
    <t>45</t>
  </si>
  <si>
    <t>59217031</t>
  </si>
  <si>
    <t>obrubník silniční betonový 1000x150x250mm</t>
  </si>
  <si>
    <t>792976762</t>
  </si>
  <si>
    <t>244*1,05 'Přepočtené koeficientem množství</t>
  </si>
  <si>
    <t>46</t>
  </si>
  <si>
    <t>59217076</t>
  </si>
  <si>
    <t>obrubník silniční betonový přechodový 1000x150x250mm</t>
  </si>
  <si>
    <t>1572041189</t>
  </si>
  <si>
    <t>9*1,05 'Přepočtené koeficientem množství</t>
  </si>
  <si>
    <t>47</t>
  </si>
  <si>
    <t>916231213</t>
  </si>
  <si>
    <t>Osazení chodníkového obrubníku betonového stojatého s boční opěrou do lože z betonu prostého</t>
  </si>
  <si>
    <t>1975632551</t>
  </si>
  <si>
    <t>Osazení chodníkového obrubníku betonového se zřízením lože, s vyplněním a zatřením spár cementovou maltou stojatého s boční opěrou z betonu prostého, do lože z betonu prostého</t>
  </si>
  <si>
    <t>https://podminky.urs.cz/item/CS_URS_2024_01/916231213</t>
  </si>
  <si>
    <t>48</t>
  </si>
  <si>
    <t>59217016</t>
  </si>
  <si>
    <t>obrubník betonový chodníkový 1000x80x250mm</t>
  </si>
  <si>
    <t>-2124153972</t>
  </si>
  <si>
    <t>175*1,05 'Přepočtené koeficientem množství</t>
  </si>
  <si>
    <t>49</t>
  </si>
  <si>
    <t>919735112</t>
  </si>
  <si>
    <t>Řezání stávajícího živičného krytu hl přes 50 do 100 mm</t>
  </si>
  <si>
    <t>1382730155</t>
  </si>
  <si>
    <t>Řezání stávajícího živičného krytu nebo podkladu hloubky přes 50 do 100 mm</t>
  </si>
  <si>
    <t>https://podminky.urs.cz/item/CS_URS_2024_01/919735112</t>
  </si>
  <si>
    <t>50</t>
  </si>
  <si>
    <t>966008212</t>
  </si>
  <si>
    <t>Bourání odvodňovacího žlabu z betonových příkopových tvárnic š přes 500 do 800 mm</t>
  </si>
  <si>
    <t>1870399289</t>
  </si>
  <si>
    <t>Bourání odvodňovacího žlabu s odklizením a uložením vybouraného materiálu na skládku na vzdálenost do 10 m nebo s naložením na dopravní prostředek z betonových příkopových tvárnic nebo desek šířky přes 500 do 800 mm</t>
  </si>
  <si>
    <t>https://podminky.urs.cz/item/CS_URS_2024_01/966008212</t>
  </si>
  <si>
    <t>997</t>
  </si>
  <si>
    <t>Přesun sutě</t>
  </si>
  <si>
    <t>51</t>
  </si>
  <si>
    <t>997221561</t>
  </si>
  <si>
    <t>Vodorovná doprava suti z kusových materiálů do 1 km</t>
  </si>
  <si>
    <t>917213888</t>
  </si>
  <si>
    <t>Vodorovná doprava suti bez naložení, ale se složením a s hrubým urovnáním z kusových materiálů, na vzdálenost do 1 km</t>
  </si>
  <si>
    <t>https://podminky.urs.cz/item/CS_URS_2024_01/997221561</t>
  </si>
  <si>
    <t>52</t>
  </si>
  <si>
    <t>997221569</t>
  </si>
  <si>
    <t>Příplatek ZKD 1 km u vodorovné dopravy suti z kusových materiálů</t>
  </si>
  <si>
    <t>-650102942</t>
  </si>
  <si>
    <t>Vodorovná doprava suti bez naložení, ale se složením a s hrubým urovnáním Příplatek k ceně za každý další započatý 1 km přes 1 km</t>
  </si>
  <si>
    <t>https://podminky.urs.cz/item/CS_URS_2024_01/997221569</t>
  </si>
  <si>
    <t>626,527-4,594</t>
  </si>
  <si>
    <t>621,933*19 'Přepočtené koeficientem množství</t>
  </si>
  <si>
    <t>53</t>
  </si>
  <si>
    <t>997221611</t>
  </si>
  <si>
    <t>Nakládání suti na dopravní prostředky pro vodorovnou dopravu</t>
  </si>
  <si>
    <t>-453173215</t>
  </si>
  <si>
    <t>Nakládání na dopravní prostředky pro vodorovnou dopravu suti</t>
  </si>
  <si>
    <t>https://podminky.urs.cz/item/CS_URS_2024_01/997221611</t>
  </si>
  <si>
    <t>54</t>
  </si>
  <si>
    <t>997221861</t>
  </si>
  <si>
    <t>Poplatek za uložení na recyklační skládce (skládkovné) stavebního odpadu z prostého betonu pod kódem 17 01 01</t>
  </si>
  <si>
    <t>-1320977829</t>
  </si>
  <si>
    <t>Poplatek za uložení stavebního odpadu na recyklační skládce (skládkovné) z prostého betonu zatříděného do Katalogu odpadů pod kódem 17 01 01</t>
  </si>
  <si>
    <t>https://podminky.urs.cz/item/CS_URS_2024_01/997221861</t>
  </si>
  <si>
    <t>621,933</t>
  </si>
  <si>
    <t>-216,775</t>
  </si>
  <si>
    <t>-164,45</t>
  </si>
  <si>
    <t>55</t>
  </si>
  <si>
    <t>997221873R</t>
  </si>
  <si>
    <t xml:space="preserve">Poplatek za uložení na recyklační skládce (skládkovné) stavebního odpadu zeminy a kamení zatříděného do Katalogu odpadů pod kódem 17 05 04 -- uložení na Kobra Údlice </t>
  </si>
  <si>
    <t>-2145175075</t>
  </si>
  <si>
    <t>Poplatek za uložení stavebního odpadu na recyklační skládce (skládkovné) zeminy a kamení zatříděného do Katalogu odpadů pod kódem 17 05 04</t>
  </si>
  <si>
    <t>56</t>
  </si>
  <si>
    <t>997221875R</t>
  </si>
  <si>
    <t>Poplatek za uložení na recyklační skládce (skládkovné) stavebního odpadu asfaltového bez obsahu dehtu zatříděného do Katalogu odpadů pod kódem 17 03 02 - uložení na Kobra Údlice - Asfaltové směsi neuvedené pod číslem 17 03 01</t>
  </si>
  <si>
    <t>-1245320187</t>
  </si>
  <si>
    <t>998</t>
  </si>
  <si>
    <t>Přesun hmot</t>
  </si>
  <si>
    <t>57</t>
  </si>
  <si>
    <t>998225111</t>
  </si>
  <si>
    <t>Přesun hmot pro pozemní komunikace s krytem z kamene, monolitickým betonovým nebo živičným</t>
  </si>
  <si>
    <t>1831378502</t>
  </si>
  <si>
    <t>Přesun hmot pro komunikace s krytem z kameniva, monolitickým betonovým nebo živičným dopravní vzdálenost do 200 m jakékoliv délky objektu</t>
  </si>
  <si>
    <t>https://podminky.urs.cz/item/CS_URS_2024_01/998225111</t>
  </si>
  <si>
    <t>VRN</t>
  </si>
  <si>
    <t>Vedlejší rozpočtové náklady</t>
  </si>
  <si>
    <t>VRN1</t>
  </si>
  <si>
    <t>Průzkumné, geodetické a projektové práce</t>
  </si>
  <si>
    <t>58</t>
  </si>
  <si>
    <t>012002000</t>
  </si>
  <si>
    <t>Geodetické práce</t>
  </si>
  <si>
    <t>kpl</t>
  </si>
  <si>
    <t>1024</t>
  </si>
  <si>
    <t>-732202296</t>
  </si>
  <si>
    <t>https://podminky.urs.cz/item/CS_URS_2024_01/012002000</t>
  </si>
  <si>
    <t>59</t>
  </si>
  <si>
    <t>013254000</t>
  </si>
  <si>
    <t>Dokumentace skutečného provedení stavby</t>
  </si>
  <si>
    <t>1834070560</t>
  </si>
  <si>
    <t>https://podminky.urs.cz/item/CS_URS_2024_01/013254000</t>
  </si>
  <si>
    <t>VRN3</t>
  </si>
  <si>
    <t>Zařízení staveniště</t>
  </si>
  <si>
    <t>60</t>
  </si>
  <si>
    <t>030001000</t>
  </si>
  <si>
    <t>1080496414</t>
  </si>
  <si>
    <t>https://podminky.urs.cz/item/CS_URS_2024_01/030001000</t>
  </si>
  <si>
    <t>61</t>
  </si>
  <si>
    <t>035002000</t>
  </si>
  <si>
    <t>Pronájmy ploch, objektů - zábory</t>
  </si>
  <si>
    <t>-1221488214</t>
  </si>
  <si>
    <t>Pronájmy ploch, objektů</t>
  </si>
  <si>
    <t>https://podminky.urs.cz/item/CS_URS_2024_01/035002000</t>
  </si>
  <si>
    <t>VRN4</t>
  </si>
  <si>
    <t>Inženýrská činnost</t>
  </si>
  <si>
    <t>62</t>
  </si>
  <si>
    <t>043154000</t>
  </si>
  <si>
    <t>Zkoušky hutnicí</t>
  </si>
  <si>
    <t>124930620</t>
  </si>
  <si>
    <t>https://podminky.urs.cz/item/CS_URS_2024_01/043154000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</si>
  <si>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</si>
  <si>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</si>
  <si>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</si>
  <si>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</si>
  <si>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</si>
  <si>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</si>
  <si>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</si>
  <si>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</si>
  <si>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</si>
  <si>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</si>
  <si>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</si>
  <si>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</si>
  <si>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</si>
  <si>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</si>
  <si>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</si>
  <si>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</si>
  <si>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</si>
  <si>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</si>
  <si>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</si>
  <si>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</si>
  <si>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</si>
  <si>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</si>
  <si>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</si>
  <si>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</si>
  <si>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</si>
  <si>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</si>
  <si>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</si>
  <si>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</si>
  <si>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</si>
  <si>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</si>
  <si>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</si>
  <si>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</si>
  <si>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</si>
  <si>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výměr, FIG - rozpad figur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</si>
  <si>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</si>
  <si>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</si>
  <si>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</si>
  <si>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</si>
  <si>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</si>
  <si>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</si>
  <si>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</si>
  <si>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</si>
  <si>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</si>
  <si>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</si>
  <si>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</si>
  <si>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</si>
  <si>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</si>
  <si>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</si>
  <si>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</si>
  <si>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</si>
  <si>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</si>
  <si>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</si>
  <si>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</si>
  <si>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</si>
  <si>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</si>
  <si>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</si>
  <si>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</si>
  <si>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</si>
  <si>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</si>
  <si>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</si>
  <si>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</si>
  <si>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</si>
  <si>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</si>
  <si>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</si>
  <si>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</si>
  <si>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</si>
  <si>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</si>
  <si>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</si>
  <si>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</si>
  <si>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</si>
  <si>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</si>
  <si>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</si>
  <si>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</si>
  <si>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</si>
  <si>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</si>
  <si>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</si>
  <si>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</si>
  <si>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</si>
  <si>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</si>
  <si>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</si>
  <si>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</si>
  <si>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</si>
  <si>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</si>
  <si>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</si>
  <si>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</si>
  <si>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</si>
  <si>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</si>
  <si>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</si>
  <si>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</si>
  <si>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</si>
  <si>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</si>
  <si>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</si>
  <si>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</si>
  <si>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</si>
  <si>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</si>
  <si>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</si>
  <si>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</si>
  <si>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</si>
  <si>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</si>
  <si>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</si>
  <si>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</si>
  <si>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</si>
  <si>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</si>
  <si>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</si>
  <si>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</si>
  <si>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</si>
  <si>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</si>
  <si>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</si>
  <si>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</si>
  <si>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</si>
  <si>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</si>
  <si>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</si>
  <si>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</si>
  <si>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</si>
  <si>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</si>
  <si>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</si>
  <si>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</si>
  <si>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</si>
  <si>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</si>
  <si>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</si>
  <si>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</si>
  <si>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</si>
  <si>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</si>
  <si>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</si>
  <si>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</si>
  <si>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</si>
  <si>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</si>
  <si>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</si>
  <si>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</si>
  <si>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</si>
  <si>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</si>
  <si>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</si>
  <si>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</si>
  <si>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</si>
  <si>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</si>
  <si>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</si>
  <si>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</si>
  <si>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</si>
  <si>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</si>
  <si>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</si>
  <si>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</si>
  <si>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</si>
  <si>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</si>
  <si>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</si>
  <si>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</si>
  <si>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</si>
  <si>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</si>
  <si>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</si>
  <si>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</si>
  <si>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</si>
  <si>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</si>
  <si>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</si>
  <si>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</si>
  <si>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</si>
  <si>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</si>
  <si>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</si>
  <si>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</si>
  <si>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</si>
  <si>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</si>
  <si>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</si>
  <si>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</si>
  <si>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</si>
  <si>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fig</t>
  </si>
  <si>
    <t>Rozpad figur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</si>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</sst>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%"/>
    <numFmt numFmtId="165" formatCode="dd\.mm\.yyyy"/>
    <numFmt numFmtId="166" formatCode="#,##0.00000"/>
    <numFmt numFmtId="167" formatCode="#,##0.000"/>
  </numFmts>
  <fonts count="53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sz val="9"/>
      <name val="Trebuchet MS"/>
      <charset val="238"/>
    </font>
    <font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39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 applyProtection="1"/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top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4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0" fillId="4" borderId="8" xfId="0" applyFont="1" applyFill="1" applyBorder="1" applyAlignment="1" applyProtection="1">
      <alignment vertical="center"/>
    </xf>
    <xf numFmtId="0" fontId="22" fillId="4" borderId="9" xfId="0" applyFont="1" applyFill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23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0" fillId="0" borderId="15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6" fillId="0" borderId="0" xfId="0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28" fillId="0" borderId="20" xfId="0" applyNumberFormat="1" applyFont="1" applyBorder="1" applyAlignment="1" applyProtection="1">
      <alignment vertical="center"/>
    </xf>
    <xf numFmtId="4" fontId="28" fillId="0" borderId="21" xfId="0" applyNumberFormat="1" applyFont="1" applyBorder="1" applyAlignment="1" applyProtection="1">
      <alignment vertical="center"/>
    </xf>
    <xf numFmtId="166" fontId="28" fillId="0" borderId="21" xfId="0" applyNumberFormat="1" applyFont="1" applyBorder="1" applyAlignment="1" applyProtection="1">
      <alignment vertical="center"/>
    </xf>
    <xf numFmtId="4" fontId="28" fillId="0" borderId="22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14" fillId="0" borderId="0" xfId="0" applyFont="1" applyAlignment="1">
      <alignment horizontal="left" vertical="center"/>
    </xf>
    <xf numFmtId="0" fontId="29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4" xfId="0" applyBorder="1" applyAlignment="1">
      <alignment vertical="center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0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22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1" fillId="0" borderId="13" xfId="0" applyNumberFormat="1" applyFont="1" applyBorder="1" applyAlignment="1" applyProtection="1"/>
    <xf numFmtId="166" fontId="31" fillId="0" borderId="14" xfId="0" applyNumberFormat="1" applyFont="1" applyBorder="1" applyAlignment="1" applyProtection="1"/>
    <xf numFmtId="4" fontId="32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3" xfId="0" applyFont="1" applyBorder="1" applyAlignment="1" applyProtection="1">
      <alignment horizontal="center" vertical="center"/>
    </xf>
    <xf numFmtId="49" fontId="22" fillId="0" borderId="23" xfId="0" applyNumberFormat="1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left" vertical="center" wrapText="1"/>
    </xf>
    <xf numFmtId="0" fontId="22" fillId="0" borderId="23" xfId="0" applyFont="1" applyBorder="1" applyAlignment="1" applyProtection="1">
      <alignment horizontal="center" vertical="center" wrapText="1"/>
    </xf>
    <xf numFmtId="167" fontId="22" fillId="0" borderId="23" xfId="0" applyNumberFormat="1" applyFont="1" applyBorder="1" applyAlignment="1" applyProtection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 applyProtection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6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3" fillId="0" borderId="0" xfId="0" applyFont="1" applyAlignment="1" applyProtection="1">
      <alignment horizontal="left" vertical="center"/>
    </xf>
    <xf numFmtId="0" fontId="34" fillId="0" borderId="0" xfId="0" applyFont="1" applyAlignment="1" applyProtection="1">
      <alignment horizontal="left"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37" fillId="0" borderId="0" xfId="0" applyFont="1" applyAlignment="1" applyProtection="1">
      <alignment vertical="center" wrapText="1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23" xfId="0" applyFont="1" applyBorder="1" applyAlignment="1" applyProtection="1">
      <alignment horizontal="center" vertical="center"/>
    </xf>
    <xf numFmtId="49" fontId="38" fillId="0" borderId="23" xfId="0" applyNumberFormat="1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left" vertical="center" wrapText="1"/>
    </xf>
    <xf numFmtId="0" fontId="38" fillId="0" borderId="23" xfId="0" applyFont="1" applyBorder="1" applyAlignment="1" applyProtection="1">
      <alignment horizontal="center" vertical="center" wrapText="1"/>
    </xf>
    <xf numFmtId="167" fontId="38" fillId="0" borderId="23" xfId="0" applyNumberFormat="1" applyFont="1" applyBorder="1" applyAlignment="1" applyProtection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 applyProtection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3" fillId="0" borderId="1" xfId="0" applyFont="1" applyFill="1" applyBorder="1" applyAlignment="1">
      <alignment horizontal="left" vertical="center"/>
    </xf>
    <xf numFmtId="0" fontId="43" fillId="0" borderId="1" xfId="0" applyFont="1" applyFill="1" applyBorder="1" applyAlignment="1">
      <alignment horizontal="center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49" fillId="0" borderId="27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vertical="top"/>
    </xf>
    <xf numFmtId="0" fontId="50" fillId="0" borderId="1" xfId="0" applyFont="1" applyBorder="1" applyAlignment="1" applyProtection="1">
      <alignment horizontal="left" vertical="center"/>
    </xf>
    <xf numFmtId="0" fontId="50" fillId="0" borderId="1" xfId="0" applyFont="1" applyBorder="1" applyAlignment="1" applyProtection="1">
      <alignment horizontal="center" vertical="center"/>
    </xf>
    <xf numFmtId="49" fontId="50" fillId="0" borderId="1" xfId="0" applyNumberFormat="1" applyFont="1" applyBorder="1" applyAlignment="1" applyProtection="1">
      <alignment horizontal="left" vertical="center"/>
    </xf>
    <xf numFmtId="0" fontId="49" fillId="0" borderId="28" xfId="0" applyFont="1" applyBorder="1" applyAlignment="1" applyProtection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 applyAlignment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0" fillId="0" borderId="0" xfId="0" applyProtection="1"/>
    <xf numFmtId="0" fontId="3" fillId="0" borderId="0" xfId="0" applyFont="1" applyAlignment="1" applyProtection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4" fontId="18" fillId="0" borderId="6" xfId="0" applyNumberFormat="1" applyFont="1" applyBorder="1" applyAlignment="1" applyProtection="1">
      <alignment vertical="center"/>
    </xf>
    <xf numFmtId="0" fontId="0" fillId="0" borderId="6" xfId="0" applyFont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4" fontId="19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0" fontId="4" fillId="3" borderId="8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21" fillId="0" borderId="15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8" xfId="0" applyFont="1" applyFill="1" applyBorder="1" applyAlignment="1" applyProtection="1">
      <alignment horizontal="center" vertical="center"/>
    </xf>
    <xf numFmtId="0" fontId="22" fillId="4" borderId="8" xfId="0" applyFont="1" applyFill="1" applyBorder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6" fillId="0" borderId="0" xfId="0" applyFont="1" applyAlignment="1" applyProtection="1">
      <alignment horizontal="left" vertical="center" wrapText="1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0" fillId="0" borderId="0" xfId="0"/>
    <xf numFmtId="0" fontId="3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0" xfId="0" applyFont="1" applyAlignment="1" applyProtection="1">
      <alignment vertical="center"/>
    </xf>
    <xf numFmtId="0" fontId="43" fillId="0" borderId="1" xfId="0" applyFont="1" applyBorder="1" applyAlignment="1">
      <alignment horizontal="left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 wrapText="1"/>
    </xf>
    <xf numFmtId="49" fontId="43" fillId="0" borderId="1" xfId="0" applyNumberFormat="1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/>
    </xf>
    <xf numFmtId="0" fontId="42" fillId="0" borderId="29" xfId="0" applyFont="1" applyBorder="1" applyAlignment="1">
      <alignment horizontal="left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top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4_01/113107242" TargetMode="External"/><Relationship Id="rId13" Type="http://schemas.openxmlformats.org/officeDocument/2006/relationships/hyperlink" Target="https://podminky.urs.cz/item/CS_URS_2024_01/162751119" TargetMode="External"/><Relationship Id="rId18" Type="http://schemas.openxmlformats.org/officeDocument/2006/relationships/hyperlink" Target="https://podminky.urs.cz/item/CS_URS_2024_01/181951112" TargetMode="External"/><Relationship Id="rId26" Type="http://schemas.openxmlformats.org/officeDocument/2006/relationships/hyperlink" Target="https://podminky.urs.cz/item/CS_URS_2024_01/573231108" TargetMode="External"/><Relationship Id="rId39" Type="http://schemas.openxmlformats.org/officeDocument/2006/relationships/hyperlink" Target="https://podminky.urs.cz/item/CS_URS_2024_01/997221611" TargetMode="External"/><Relationship Id="rId3" Type="http://schemas.openxmlformats.org/officeDocument/2006/relationships/hyperlink" Target="https://podminky.urs.cz/item/CS_URS_2024_01/113107130" TargetMode="External"/><Relationship Id="rId21" Type="http://schemas.openxmlformats.org/officeDocument/2006/relationships/hyperlink" Target="https://podminky.urs.cz/item/CS_URS_2024_01/564851111" TargetMode="External"/><Relationship Id="rId34" Type="http://schemas.openxmlformats.org/officeDocument/2006/relationships/hyperlink" Target="https://podminky.urs.cz/item/CS_URS_2024_01/916231213" TargetMode="External"/><Relationship Id="rId42" Type="http://schemas.openxmlformats.org/officeDocument/2006/relationships/hyperlink" Target="https://podminky.urs.cz/item/CS_URS_2024_01/012002000" TargetMode="External"/><Relationship Id="rId47" Type="http://schemas.openxmlformats.org/officeDocument/2006/relationships/drawing" Target="../drawings/drawing2.xml"/><Relationship Id="rId7" Type="http://schemas.openxmlformats.org/officeDocument/2006/relationships/hyperlink" Target="https://podminky.urs.cz/item/CS_URS_2024_01/113107230" TargetMode="External"/><Relationship Id="rId12" Type="http://schemas.openxmlformats.org/officeDocument/2006/relationships/hyperlink" Target="https://podminky.urs.cz/item/CS_URS_2024_01/162751117" TargetMode="External"/><Relationship Id="rId17" Type="http://schemas.openxmlformats.org/officeDocument/2006/relationships/hyperlink" Target="https://podminky.urs.cz/item/CS_URS_2024_01/181411131" TargetMode="External"/><Relationship Id="rId25" Type="http://schemas.openxmlformats.org/officeDocument/2006/relationships/hyperlink" Target="https://podminky.urs.cz/item/CS_URS_2024_01/573111112" TargetMode="External"/><Relationship Id="rId33" Type="http://schemas.openxmlformats.org/officeDocument/2006/relationships/hyperlink" Target="https://podminky.urs.cz/item/CS_URS_2024_01/916131213" TargetMode="External"/><Relationship Id="rId38" Type="http://schemas.openxmlformats.org/officeDocument/2006/relationships/hyperlink" Target="https://podminky.urs.cz/item/CS_URS_2024_01/997221569" TargetMode="External"/><Relationship Id="rId46" Type="http://schemas.openxmlformats.org/officeDocument/2006/relationships/hyperlink" Target="https://podminky.urs.cz/item/CS_URS_2024_01/043154000" TargetMode="External"/><Relationship Id="rId2" Type="http://schemas.openxmlformats.org/officeDocument/2006/relationships/hyperlink" Target="https://podminky.urs.cz/item/CS_URS_2024_01/113106171" TargetMode="External"/><Relationship Id="rId16" Type="http://schemas.openxmlformats.org/officeDocument/2006/relationships/hyperlink" Target="https://podminky.urs.cz/item/CS_URS_2024_01/181311103" TargetMode="External"/><Relationship Id="rId20" Type="http://schemas.openxmlformats.org/officeDocument/2006/relationships/hyperlink" Target="https://podminky.urs.cz/item/CS_URS_2024_01/564851011" TargetMode="External"/><Relationship Id="rId29" Type="http://schemas.openxmlformats.org/officeDocument/2006/relationships/hyperlink" Target="https://podminky.urs.cz/item/CS_URS_2024_01/596412213" TargetMode="External"/><Relationship Id="rId41" Type="http://schemas.openxmlformats.org/officeDocument/2006/relationships/hyperlink" Target="https://podminky.urs.cz/item/CS_URS_2024_01/998225111" TargetMode="External"/><Relationship Id="rId1" Type="http://schemas.openxmlformats.org/officeDocument/2006/relationships/hyperlink" Target="https://podminky.urs.cz/item/CS_URS_2024_01/113105113" TargetMode="External"/><Relationship Id="rId6" Type="http://schemas.openxmlformats.org/officeDocument/2006/relationships/hyperlink" Target="https://podminky.urs.cz/item/CS_URS_2024_01/113107222" TargetMode="External"/><Relationship Id="rId11" Type="http://schemas.openxmlformats.org/officeDocument/2006/relationships/hyperlink" Target="https://podminky.urs.cz/item/CS_URS_2024_01/162351103" TargetMode="External"/><Relationship Id="rId24" Type="http://schemas.openxmlformats.org/officeDocument/2006/relationships/hyperlink" Target="https://podminky.urs.cz/item/CS_URS_2024_01/565135111" TargetMode="External"/><Relationship Id="rId32" Type="http://schemas.openxmlformats.org/officeDocument/2006/relationships/hyperlink" Target="https://podminky.urs.cz/item/CS_URS_2024_01/916131113" TargetMode="External"/><Relationship Id="rId37" Type="http://schemas.openxmlformats.org/officeDocument/2006/relationships/hyperlink" Target="https://podminky.urs.cz/item/CS_URS_2024_01/997221561" TargetMode="External"/><Relationship Id="rId40" Type="http://schemas.openxmlformats.org/officeDocument/2006/relationships/hyperlink" Target="https://podminky.urs.cz/item/CS_URS_2024_01/997221861" TargetMode="External"/><Relationship Id="rId45" Type="http://schemas.openxmlformats.org/officeDocument/2006/relationships/hyperlink" Target="https://podminky.urs.cz/item/CS_URS_2024_01/035002000" TargetMode="External"/><Relationship Id="rId5" Type="http://schemas.openxmlformats.org/officeDocument/2006/relationships/hyperlink" Target="https://podminky.urs.cz/item/CS_URS_2024_01/113107170" TargetMode="External"/><Relationship Id="rId15" Type="http://schemas.openxmlformats.org/officeDocument/2006/relationships/hyperlink" Target="https://podminky.urs.cz/item/CS_URS_2024_01/171251201" TargetMode="External"/><Relationship Id="rId23" Type="http://schemas.openxmlformats.org/officeDocument/2006/relationships/hyperlink" Target="https://podminky.urs.cz/item/CS_URS_2024_01/564931512" TargetMode="External"/><Relationship Id="rId28" Type="http://schemas.openxmlformats.org/officeDocument/2006/relationships/hyperlink" Target="https://podminky.urs.cz/item/CS_URS_2024_01/596211110" TargetMode="External"/><Relationship Id="rId36" Type="http://schemas.openxmlformats.org/officeDocument/2006/relationships/hyperlink" Target="https://podminky.urs.cz/item/CS_URS_2024_01/966008212" TargetMode="External"/><Relationship Id="rId10" Type="http://schemas.openxmlformats.org/officeDocument/2006/relationships/hyperlink" Target="https://podminky.urs.cz/item/CS_URS_2024_01/122251105" TargetMode="External"/><Relationship Id="rId19" Type="http://schemas.openxmlformats.org/officeDocument/2006/relationships/hyperlink" Target="https://podminky.urs.cz/item/CS_URS_2024_01/561121111" TargetMode="External"/><Relationship Id="rId31" Type="http://schemas.openxmlformats.org/officeDocument/2006/relationships/hyperlink" Target="https://podminky.urs.cz/item/CS_URS_2024_01/914511111" TargetMode="External"/><Relationship Id="rId44" Type="http://schemas.openxmlformats.org/officeDocument/2006/relationships/hyperlink" Target="https://podminky.urs.cz/item/CS_URS_2024_01/030001000" TargetMode="External"/><Relationship Id="rId4" Type="http://schemas.openxmlformats.org/officeDocument/2006/relationships/hyperlink" Target="https://podminky.urs.cz/item/CS_URS_2024_01/113107131" TargetMode="External"/><Relationship Id="rId9" Type="http://schemas.openxmlformats.org/officeDocument/2006/relationships/hyperlink" Target="https://podminky.urs.cz/item/CS_URS_2024_01/121151103" TargetMode="External"/><Relationship Id="rId14" Type="http://schemas.openxmlformats.org/officeDocument/2006/relationships/hyperlink" Target="https://podminky.urs.cz/item/CS_URS_2024_01/167151101" TargetMode="External"/><Relationship Id="rId22" Type="http://schemas.openxmlformats.org/officeDocument/2006/relationships/hyperlink" Target="https://podminky.urs.cz/item/CS_URS_2024_01/564911511" TargetMode="External"/><Relationship Id="rId27" Type="http://schemas.openxmlformats.org/officeDocument/2006/relationships/hyperlink" Target="https://podminky.urs.cz/item/CS_URS_2024_01/577134111" TargetMode="External"/><Relationship Id="rId30" Type="http://schemas.openxmlformats.org/officeDocument/2006/relationships/hyperlink" Target="https://podminky.urs.cz/item/CS_URS_2024_01/914111111" TargetMode="External"/><Relationship Id="rId35" Type="http://schemas.openxmlformats.org/officeDocument/2006/relationships/hyperlink" Target="https://podminky.urs.cz/item/CS_URS_2024_01/919735112" TargetMode="External"/><Relationship Id="rId43" Type="http://schemas.openxmlformats.org/officeDocument/2006/relationships/hyperlink" Target="https://podminky.urs.cz/item/CS_URS_2024_01/013254000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57"/>
  <sheetViews>
    <sheetView showGridLines="0" tabSelected="1" workbookViewId="0"/>
  </sheetViews>
  <sheetFormatPr defaultRowHeight="15"/>
  <cols>
    <col min="1" max="1" width="8.33203125" style="1" customWidth="1"/>
    <col min="2" max="2" width="1.6640625" style="1" customWidth="1"/>
    <col min="3" max="3" width="4.1640625" style="1" customWidth="1"/>
    <col min="4" max="33" width="2.6640625" style="1" customWidth="1"/>
    <col min="34" max="34" width="3.33203125" style="1" customWidth="1"/>
    <col min="35" max="35" width="31.6640625" style="1" customWidth="1"/>
    <col min="36" max="37" width="2.5" style="1" customWidth="1"/>
    <col min="38" max="38" width="8.33203125" style="1" customWidth="1"/>
    <col min="39" max="39" width="3.33203125" style="1" customWidth="1"/>
    <col min="40" max="40" width="13.33203125" style="1" customWidth="1"/>
    <col min="41" max="41" width="7.5" style="1" customWidth="1"/>
    <col min="42" max="42" width="4.1640625" style="1" customWidth="1"/>
    <col min="43" max="43" width="15.6640625" style="1" customWidth="1"/>
    <col min="44" max="44" width="13.6640625" style="1" customWidth="1"/>
    <col min="45" max="47" width="25.83203125" style="1" hidden="1" customWidth="1"/>
    <col min="48" max="49" width="21.6640625" style="1" hidden="1" customWidth="1"/>
    <col min="50" max="51" width="25" style="1" hidden="1" customWidth="1"/>
    <col min="52" max="52" width="21.6640625" style="1" hidden="1" customWidth="1"/>
    <col min="53" max="53" width="19.1640625" style="1" hidden="1" customWidth="1"/>
    <col min="54" max="54" width="25" style="1" hidden="1" customWidth="1"/>
    <col min="55" max="55" width="21.6640625" style="1" hidden="1" customWidth="1"/>
    <col min="56" max="56" width="19.1640625" style="1" hidden="1" customWidth="1"/>
    <col min="57" max="57" width="66.5" style="1" customWidth="1"/>
    <col min="71" max="91" width="9.33203125" style="1" hidden="1"/>
  </cols>
  <sheetData>
    <row r="1" spans="1:74" ht="11.25">
      <c r="A1" s="19" t="s">
        <v>0</v>
      </c>
      <c r="AZ1" s="19" t="s">
        <v>1</v>
      </c>
      <c r="BA1" s="19" t="s">
        <v>2</v>
      </c>
      <c r="BB1" s="19" t="s">
        <v>3</v>
      </c>
      <c r="BT1" s="19" t="s">
        <v>4</v>
      </c>
      <c r="BU1" s="19" t="s">
        <v>4</v>
      </c>
      <c r="BV1" s="19" t="s">
        <v>5</v>
      </c>
    </row>
    <row r="2" spans="1:74" s="1" customFormat="1" ht="36.950000000000003" customHeight="1">
      <c r="AR2" s="375"/>
      <c r="AS2" s="375"/>
      <c r="AT2" s="375"/>
      <c r="AU2" s="375"/>
      <c r="AV2" s="375"/>
      <c r="AW2" s="375"/>
      <c r="AX2" s="375"/>
      <c r="AY2" s="375"/>
      <c r="AZ2" s="375"/>
      <c r="BA2" s="375"/>
      <c r="BB2" s="375"/>
      <c r="BC2" s="375"/>
      <c r="BD2" s="375"/>
      <c r="BE2" s="375"/>
      <c r="BS2" s="20" t="s">
        <v>6</v>
      </c>
      <c r="BT2" s="20" t="s">
        <v>7</v>
      </c>
    </row>
    <row r="3" spans="1:74" s="1" customFormat="1" ht="6.95" customHeight="1"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3"/>
      <c r="BS3" s="20" t="s">
        <v>6</v>
      </c>
      <c r="BT3" s="20" t="s">
        <v>8</v>
      </c>
    </row>
    <row r="4" spans="1:74" s="1" customFormat="1" ht="24.95" customHeight="1">
      <c r="B4" s="24"/>
      <c r="C4" s="25"/>
      <c r="D4" s="26" t="s">
        <v>9</v>
      </c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3"/>
      <c r="AS4" s="27" t="s">
        <v>10</v>
      </c>
      <c r="BE4" s="28" t="s">
        <v>11</v>
      </c>
      <c r="BS4" s="20" t="s">
        <v>12</v>
      </c>
    </row>
    <row r="5" spans="1:74" s="1" customFormat="1" ht="12" customHeight="1">
      <c r="B5" s="24"/>
      <c r="C5" s="25"/>
      <c r="D5" s="29" t="s">
        <v>13</v>
      </c>
      <c r="E5" s="25"/>
      <c r="F5" s="25"/>
      <c r="G5" s="25"/>
      <c r="H5" s="25"/>
      <c r="I5" s="25"/>
      <c r="J5" s="25"/>
      <c r="K5" s="339" t="s">
        <v>14</v>
      </c>
      <c r="L5" s="340"/>
      <c r="M5" s="340"/>
      <c r="N5" s="340"/>
      <c r="O5" s="340"/>
      <c r="P5" s="340"/>
      <c r="Q5" s="340"/>
      <c r="R5" s="340"/>
      <c r="S5" s="340"/>
      <c r="T5" s="340"/>
      <c r="U5" s="340"/>
      <c r="V5" s="340"/>
      <c r="W5" s="340"/>
      <c r="X5" s="340"/>
      <c r="Y5" s="340"/>
      <c r="Z5" s="340"/>
      <c r="AA5" s="340"/>
      <c r="AB5" s="340"/>
      <c r="AC5" s="340"/>
      <c r="AD5" s="340"/>
      <c r="AE5" s="340"/>
      <c r="AF5" s="340"/>
      <c r="AG5" s="340"/>
      <c r="AH5" s="340"/>
      <c r="AI5" s="340"/>
      <c r="AJ5" s="340"/>
      <c r="AK5" s="340"/>
      <c r="AL5" s="340"/>
      <c r="AM5" s="340"/>
      <c r="AN5" s="340"/>
      <c r="AO5" s="340"/>
      <c r="AP5" s="25"/>
      <c r="AQ5" s="25"/>
      <c r="AR5" s="23"/>
      <c r="BE5" s="336" t="s">
        <v>15</v>
      </c>
      <c r="BS5" s="20" t="s">
        <v>6</v>
      </c>
    </row>
    <row r="6" spans="1:74" s="1" customFormat="1" ht="36.950000000000003" customHeight="1">
      <c r="B6" s="24"/>
      <c r="C6" s="25"/>
      <c r="D6" s="31" t="s">
        <v>16</v>
      </c>
      <c r="E6" s="25"/>
      <c r="F6" s="25"/>
      <c r="G6" s="25"/>
      <c r="H6" s="25"/>
      <c r="I6" s="25"/>
      <c r="J6" s="25"/>
      <c r="K6" s="341" t="s">
        <v>17</v>
      </c>
      <c r="L6" s="340"/>
      <c r="M6" s="340"/>
      <c r="N6" s="340"/>
      <c r="O6" s="340"/>
      <c r="P6" s="340"/>
      <c r="Q6" s="340"/>
      <c r="R6" s="340"/>
      <c r="S6" s="340"/>
      <c r="T6" s="340"/>
      <c r="U6" s="340"/>
      <c r="V6" s="340"/>
      <c r="W6" s="340"/>
      <c r="X6" s="340"/>
      <c r="Y6" s="340"/>
      <c r="Z6" s="340"/>
      <c r="AA6" s="340"/>
      <c r="AB6" s="340"/>
      <c r="AC6" s="340"/>
      <c r="AD6" s="340"/>
      <c r="AE6" s="340"/>
      <c r="AF6" s="340"/>
      <c r="AG6" s="340"/>
      <c r="AH6" s="340"/>
      <c r="AI6" s="340"/>
      <c r="AJ6" s="340"/>
      <c r="AK6" s="340"/>
      <c r="AL6" s="340"/>
      <c r="AM6" s="340"/>
      <c r="AN6" s="340"/>
      <c r="AO6" s="340"/>
      <c r="AP6" s="25"/>
      <c r="AQ6" s="25"/>
      <c r="AR6" s="23"/>
      <c r="BE6" s="337"/>
      <c r="BS6" s="20" t="s">
        <v>6</v>
      </c>
    </row>
    <row r="7" spans="1:74" s="1" customFormat="1" ht="12" customHeight="1">
      <c r="B7" s="24"/>
      <c r="C7" s="25"/>
      <c r="D7" s="32" t="s">
        <v>18</v>
      </c>
      <c r="E7" s="25"/>
      <c r="F7" s="25"/>
      <c r="G7" s="25"/>
      <c r="H7" s="25"/>
      <c r="I7" s="25"/>
      <c r="J7" s="25"/>
      <c r="K7" s="30" t="s">
        <v>19</v>
      </c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32" t="s">
        <v>20</v>
      </c>
      <c r="AL7" s="25"/>
      <c r="AM7" s="25"/>
      <c r="AN7" s="30" t="s">
        <v>19</v>
      </c>
      <c r="AO7" s="25"/>
      <c r="AP7" s="25"/>
      <c r="AQ7" s="25"/>
      <c r="AR7" s="23"/>
      <c r="BE7" s="337"/>
      <c r="BS7" s="20" t="s">
        <v>6</v>
      </c>
    </row>
    <row r="8" spans="1:74" s="1" customFormat="1" ht="12" customHeight="1">
      <c r="B8" s="24"/>
      <c r="C8" s="25"/>
      <c r="D8" s="32" t="s">
        <v>21</v>
      </c>
      <c r="E8" s="25"/>
      <c r="F8" s="25"/>
      <c r="G8" s="25"/>
      <c r="H8" s="25"/>
      <c r="I8" s="25"/>
      <c r="J8" s="25"/>
      <c r="K8" s="30" t="s">
        <v>22</v>
      </c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32" t="s">
        <v>23</v>
      </c>
      <c r="AL8" s="25"/>
      <c r="AM8" s="25"/>
      <c r="AN8" s="33" t="s">
        <v>24</v>
      </c>
      <c r="AO8" s="25"/>
      <c r="AP8" s="25"/>
      <c r="AQ8" s="25"/>
      <c r="AR8" s="23"/>
      <c r="BE8" s="337"/>
      <c r="BS8" s="20" t="s">
        <v>6</v>
      </c>
    </row>
    <row r="9" spans="1:74" s="1" customFormat="1" ht="14.45" customHeight="1">
      <c r="B9" s="24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5"/>
      <c r="AM9" s="25"/>
      <c r="AN9" s="25"/>
      <c r="AO9" s="25"/>
      <c r="AP9" s="25"/>
      <c r="AQ9" s="25"/>
      <c r="AR9" s="23"/>
      <c r="BE9" s="337"/>
      <c r="BS9" s="20" t="s">
        <v>6</v>
      </c>
    </row>
    <row r="10" spans="1:74" s="1" customFormat="1" ht="12" customHeight="1">
      <c r="B10" s="24"/>
      <c r="C10" s="25"/>
      <c r="D10" s="32" t="s">
        <v>25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  <c r="AC10" s="25"/>
      <c r="AD10" s="25"/>
      <c r="AE10" s="25"/>
      <c r="AF10" s="25"/>
      <c r="AG10" s="25"/>
      <c r="AH10" s="25"/>
      <c r="AI10" s="25"/>
      <c r="AJ10" s="25"/>
      <c r="AK10" s="32" t="s">
        <v>26</v>
      </c>
      <c r="AL10" s="25"/>
      <c r="AM10" s="25"/>
      <c r="AN10" s="30" t="s">
        <v>19</v>
      </c>
      <c r="AO10" s="25"/>
      <c r="AP10" s="25"/>
      <c r="AQ10" s="25"/>
      <c r="AR10" s="23"/>
      <c r="BE10" s="337"/>
      <c r="BS10" s="20" t="s">
        <v>6</v>
      </c>
    </row>
    <row r="11" spans="1:74" s="1" customFormat="1" ht="18.399999999999999" customHeight="1">
      <c r="B11" s="24"/>
      <c r="C11" s="25"/>
      <c r="D11" s="25"/>
      <c r="E11" s="30" t="s">
        <v>27</v>
      </c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32" t="s">
        <v>28</v>
      </c>
      <c r="AL11" s="25"/>
      <c r="AM11" s="25"/>
      <c r="AN11" s="30" t="s">
        <v>19</v>
      </c>
      <c r="AO11" s="25"/>
      <c r="AP11" s="25"/>
      <c r="AQ11" s="25"/>
      <c r="AR11" s="23"/>
      <c r="BE11" s="337"/>
      <c r="BS11" s="20" t="s">
        <v>6</v>
      </c>
    </row>
    <row r="12" spans="1:74" s="1" customFormat="1" ht="6.95" customHeight="1">
      <c r="B12" s="24"/>
      <c r="C12" s="25"/>
      <c r="D12" s="25"/>
      <c r="E12" s="25"/>
      <c r="F12" s="25"/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5"/>
      <c r="AK12" s="25"/>
      <c r="AL12" s="25"/>
      <c r="AM12" s="25"/>
      <c r="AN12" s="25"/>
      <c r="AO12" s="25"/>
      <c r="AP12" s="25"/>
      <c r="AQ12" s="25"/>
      <c r="AR12" s="23"/>
      <c r="BE12" s="337"/>
      <c r="BS12" s="20" t="s">
        <v>6</v>
      </c>
    </row>
    <row r="13" spans="1:74" s="1" customFormat="1" ht="12" customHeight="1">
      <c r="B13" s="24"/>
      <c r="C13" s="25"/>
      <c r="D13" s="32" t="s">
        <v>29</v>
      </c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32" t="s">
        <v>26</v>
      </c>
      <c r="AL13" s="25"/>
      <c r="AM13" s="25"/>
      <c r="AN13" s="34" t="s">
        <v>30</v>
      </c>
      <c r="AO13" s="25"/>
      <c r="AP13" s="25"/>
      <c r="AQ13" s="25"/>
      <c r="AR13" s="23"/>
      <c r="BE13" s="337"/>
      <c r="BS13" s="20" t="s">
        <v>6</v>
      </c>
    </row>
    <row r="14" spans="1:74" ht="12.75">
      <c r="B14" s="24"/>
      <c r="C14" s="25"/>
      <c r="D14" s="25"/>
      <c r="E14" s="342" t="s">
        <v>30</v>
      </c>
      <c r="F14" s="343"/>
      <c r="G14" s="343"/>
      <c r="H14" s="343"/>
      <c r="I14" s="343"/>
      <c r="J14" s="343"/>
      <c r="K14" s="343"/>
      <c r="L14" s="343"/>
      <c r="M14" s="343"/>
      <c r="N14" s="343"/>
      <c r="O14" s="343"/>
      <c r="P14" s="343"/>
      <c r="Q14" s="343"/>
      <c r="R14" s="343"/>
      <c r="S14" s="343"/>
      <c r="T14" s="343"/>
      <c r="U14" s="343"/>
      <c r="V14" s="343"/>
      <c r="W14" s="343"/>
      <c r="X14" s="343"/>
      <c r="Y14" s="343"/>
      <c r="Z14" s="343"/>
      <c r="AA14" s="343"/>
      <c r="AB14" s="343"/>
      <c r="AC14" s="343"/>
      <c r="AD14" s="343"/>
      <c r="AE14" s="343"/>
      <c r="AF14" s="343"/>
      <c r="AG14" s="343"/>
      <c r="AH14" s="343"/>
      <c r="AI14" s="343"/>
      <c r="AJ14" s="343"/>
      <c r="AK14" s="32" t="s">
        <v>28</v>
      </c>
      <c r="AL14" s="25"/>
      <c r="AM14" s="25"/>
      <c r="AN14" s="34" t="s">
        <v>30</v>
      </c>
      <c r="AO14" s="25"/>
      <c r="AP14" s="25"/>
      <c r="AQ14" s="25"/>
      <c r="AR14" s="23"/>
      <c r="BE14" s="337"/>
      <c r="BS14" s="20" t="s">
        <v>6</v>
      </c>
    </row>
    <row r="15" spans="1:74" s="1" customFormat="1" ht="6.95" customHeight="1">
      <c r="B15" s="24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3"/>
      <c r="BE15" s="337"/>
      <c r="BS15" s="20" t="s">
        <v>4</v>
      </c>
    </row>
    <row r="16" spans="1:74" s="1" customFormat="1" ht="12" customHeight="1">
      <c r="B16" s="24"/>
      <c r="C16" s="25"/>
      <c r="D16" s="32" t="s">
        <v>31</v>
      </c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5"/>
      <c r="AJ16" s="25"/>
      <c r="AK16" s="32" t="s">
        <v>26</v>
      </c>
      <c r="AL16" s="25"/>
      <c r="AM16" s="25"/>
      <c r="AN16" s="30" t="s">
        <v>32</v>
      </c>
      <c r="AO16" s="25"/>
      <c r="AP16" s="25"/>
      <c r="AQ16" s="25"/>
      <c r="AR16" s="23"/>
      <c r="BE16" s="337"/>
      <c r="BS16" s="20" t="s">
        <v>4</v>
      </c>
    </row>
    <row r="17" spans="1:71" s="1" customFormat="1" ht="18.399999999999999" customHeight="1">
      <c r="B17" s="24"/>
      <c r="C17" s="25"/>
      <c r="D17" s="25"/>
      <c r="E17" s="30" t="s">
        <v>33</v>
      </c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32" t="s">
        <v>28</v>
      </c>
      <c r="AL17" s="25"/>
      <c r="AM17" s="25"/>
      <c r="AN17" s="30" t="s">
        <v>34</v>
      </c>
      <c r="AO17" s="25"/>
      <c r="AP17" s="25"/>
      <c r="AQ17" s="25"/>
      <c r="AR17" s="23"/>
      <c r="BE17" s="337"/>
      <c r="BS17" s="20" t="s">
        <v>35</v>
      </c>
    </row>
    <row r="18" spans="1:71" s="1" customFormat="1" ht="6.95" customHeight="1">
      <c r="B18" s="24"/>
      <c r="C18" s="25"/>
      <c r="D18" s="25"/>
      <c r="E18" s="25"/>
      <c r="F18" s="25"/>
      <c r="G18" s="2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3"/>
      <c r="BE18" s="337"/>
      <c r="BS18" s="20" t="s">
        <v>6</v>
      </c>
    </row>
    <row r="19" spans="1:71" s="1" customFormat="1" ht="12" customHeight="1">
      <c r="B19" s="24"/>
      <c r="C19" s="25"/>
      <c r="D19" s="32" t="s">
        <v>36</v>
      </c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32" t="s">
        <v>26</v>
      </c>
      <c r="AL19" s="25"/>
      <c r="AM19" s="25"/>
      <c r="AN19" s="30" t="s">
        <v>19</v>
      </c>
      <c r="AO19" s="25"/>
      <c r="AP19" s="25"/>
      <c r="AQ19" s="25"/>
      <c r="AR19" s="23"/>
      <c r="BE19" s="337"/>
      <c r="BS19" s="20" t="s">
        <v>6</v>
      </c>
    </row>
    <row r="20" spans="1:71" s="1" customFormat="1" ht="18.399999999999999" customHeight="1">
      <c r="B20" s="24"/>
      <c r="C20" s="25"/>
      <c r="D20" s="25"/>
      <c r="E20" s="30" t="s">
        <v>22</v>
      </c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5"/>
      <c r="AJ20" s="25"/>
      <c r="AK20" s="32" t="s">
        <v>28</v>
      </c>
      <c r="AL20" s="25"/>
      <c r="AM20" s="25"/>
      <c r="AN20" s="30" t="s">
        <v>19</v>
      </c>
      <c r="AO20" s="25"/>
      <c r="AP20" s="25"/>
      <c r="AQ20" s="25"/>
      <c r="AR20" s="23"/>
      <c r="BE20" s="337"/>
      <c r="BS20" s="20" t="s">
        <v>35</v>
      </c>
    </row>
    <row r="21" spans="1:71" s="1" customFormat="1" ht="6.95" customHeight="1">
      <c r="B21" s="24"/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5"/>
      <c r="AM21" s="25"/>
      <c r="AN21" s="25"/>
      <c r="AO21" s="25"/>
      <c r="AP21" s="25"/>
      <c r="AQ21" s="25"/>
      <c r="AR21" s="23"/>
      <c r="BE21" s="337"/>
    </row>
    <row r="22" spans="1:71" s="1" customFormat="1" ht="12" customHeight="1">
      <c r="B22" s="24"/>
      <c r="C22" s="25"/>
      <c r="D22" s="32" t="s">
        <v>37</v>
      </c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3"/>
      <c r="BE22" s="337"/>
    </row>
    <row r="23" spans="1:71" s="1" customFormat="1" ht="47.25" customHeight="1">
      <c r="B23" s="24"/>
      <c r="C23" s="25"/>
      <c r="D23" s="25"/>
      <c r="E23" s="344" t="s">
        <v>38</v>
      </c>
      <c r="F23" s="344"/>
      <c r="G23" s="344"/>
      <c r="H23" s="344"/>
      <c r="I23" s="344"/>
      <c r="J23" s="344"/>
      <c r="K23" s="344"/>
      <c r="L23" s="344"/>
      <c r="M23" s="344"/>
      <c r="N23" s="344"/>
      <c r="O23" s="344"/>
      <c r="P23" s="344"/>
      <c r="Q23" s="344"/>
      <c r="R23" s="344"/>
      <c r="S23" s="344"/>
      <c r="T23" s="344"/>
      <c r="U23" s="344"/>
      <c r="V23" s="344"/>
      <c r="W23" s="344"/>
      <c r="X23" s="344"/>
      <c r="Y23" s="344"/>
      <c r="Z23" s="344"/>
      <c r="AA23" s="344"/>
      <c r="AB23" s="344"/>
      <c r="AC23" s="344"/>
      <c r="AD23" s="344"/>
      <c r="AE23" s="344"/>
      <c r="AF23" s="344"/>
      <c r="AG23" s="344"/>
      <c r="AH23" s="344"/>
      <c r="AI23" s="344"/>
      <c r="AJ23" s="344"/>
      <c r="AK23" s="344"/>
      <c r="AL23" s="344"/>
      <c r="AM23" s="344"/>
      <c r="AN23" s="344"/>
      <c r="AO23" s="25"/>
      <c r="AP23" s="25"/>
      <c r="AQ23" s="25"/>
      <c r="AR23" s="23"/>
      <c r="BE23" s="337"/>
    </row>
    <row r="24" spans="1:71" s="1" customFormat="1" ht="6.95" customHeight="1">
      <c r="B24" s="24"/>
      <c r="C24" s="25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5"/>
      <c r="AJ24" s="25"/>
      <c r="AK24" s="25"/>
      <c r="AL24" s="25"/>
      <c r="AM24" s="25"/>
      <c r="AN24" s="25"/>
      <c r="AO24" s="25"/>
      <c r="AP24" s="25"/>
      <c r="AQ24" s="25"/>
      <c r="AR24" s="23"/>
      <c r="BE24" s="337"/>
    </row>
    <row r="25" spans="1:71" s="1" customFormat="1" ht="6.95" customHeight="1">
      <c r="B25" s="24"/>
      <c r="C25" s="25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5"/>
      <c r="AQ25" s="25"/>
      <c r="AR25" s="23"/>
      <c r="BE25" s="337"/>
    </row>
    <row r="26" spans="1:71" s="2" customFormat="1" ht="25.9" customHeight="1">
      <c r="A26" s="37"/>
      <c r="B26" s="38"/>
      <c r="C26" s="39"/>
      <c r="D26" s="40" t="s">
        <v>39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345">
        <f>ROUND(AG54,2)</f>
        <v>0</v>
      </c>
      <c r="AL26" s="346"/>
      <c r="AM26" s="346"/>
      <c r="AN26" s="346"/>
      <c r="AO26" s="346"/>
      <c r="AP26" s="39"/>
      <c r="AQ26" s="39"/>
      <c r="AR26" s="42"/>
      <c r="BE26" s="337"/>
    </row>
    <row r="27" spans="1:71" s="2" customFormat="1" ht="6.95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2"/>
      <c r="BE27" s="337"/>
    </row>
    <row r="28" spans="1:71" s="2" customFormat="1" ht="12.75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347" t="s">
        <v>40</v>
      </c>
      <c r="M28" s="347"/>
      <c r="N28" s="347"/>
      <c r="O28" s="347"/>
      <c r="P28" s="347"/>
      <c r="Q28" s="39"/>
      <c r="R28" s="39"/>
      <c r="S28" s="39"/>
      <c r="T28" s="39"/>
      <c r="U28" s="39"/>
      <c r="V28" s="39"/>
      <c r="W28" s="347" t="s">
        <v>41</v>
      </c>
      <c r="X28" s="347"/>
      <c r="Y28" s="347"/>
      <c r="Z28" s="347"/>
      <c r="AA28" s="347"/>
      <c r="AB28" s="347"/>
      <c r="AC28" s="347"/>
      <c r="AD28" s="347"/>
      <c r="AE28" s="347"/>
      <c r="AF28" s="39"/>
      <c r="AG28" s="39"/>
      <c r="AH28" s="39"/>
      <c r="AI28" s="39"/>
      <c r="AJ28" s="39"/>
      <c r="AK28" s="347" t="s">
        <v>42</v>
      </c>
      <c r="AL28" s="347"/>
      <c r="AM28" s="347"/>
      <c r="AN28" s="347"/>
      <c r="AO28" s="347"/>
      <c r="AP28" s="39"/>
      <c r="AQ28" s="39"/>
      <c r="AR28" s="42"/>
      <c r="BE28" s="337"/>
    </row>
    <row r="29" spans="1:71" s="3" customFormat="1" ht="14.45" customHeight="1">
      <c r="B29" s="43"/>
      <c r="C29" s="44"/>
      <c r="D29" s="32" t="s">
        <v>43</v>
      </c>
      <c r="E29" s="44"/>
      <c r="F29" s="32" t="s">
        <v>44</v>
      </c>
      <c r="G29" s="44"/>
      <c r="H29" s="44"/>
      <c r="I29" s="44"/>
      <c r="J29" s="44"/>
      <c r="K29" s="44"/>
      <c r="L29" s="350">
        <v>0.21</v>
      </c>
      <c r="M29" s="349"/>
      <c r="N29" s="349"/>
      <c r="O29" s="349"/>
      <c r="P29" s="349"/>
      <c r="Q29" s="44"/>
      <c r="R29" s="44"/>
      <c r="S29" s="44"/>
      <c r="T29" s="44"/>
      <c r="U29" s="44"/>
      <c r="V29" s="44"/>
      <c r="W29" s="348">
        <f>ROUND(AZ54, 2)</f>
        <v>0</v>
      </c>
      <c r="X29" s="349"/>
      <c r="Y29" s="349"/>
      <c r="Z29" s="349"/>
      <c r="AA29" s="349"/>
      <c r="AB29" s="349"/>
      <c r="AC29" s="349"/>
      <c r="AD29" s="349"/>
      <c r="AE29" s="349"/>
      <c r="AF29" s="44"/>
      <c r="AG29" s="44"/>
      <c r="AH29" s="44"/>
      <c r="AI29" s="44"/>
      <c r="AJ29" s="44"/>
      <c r="AK29" s="348">
        <f>ROUND(AV54, 2)</f>
        <v>0</v>
      </c>
      <c r="AL29" s="349"/>
      <c r="AM29" s="349"/>
      <c r="AN29" s="349"/>
      <c r="AO29" s="349"/>
      <c r="AP29" s="44"/>
      <c r="AQ29" s="44"/>
      <c r="AR29" s="45"/>
      <c r="BE29" s="338"/>
    </row>
    <row r="30" spans="1:71" s="3" customFormat="1" ht="14.45" customHeight="1">
      <c r="B30" s="43"/>
      <c r="C30" s="44"/>
      <c r="D30" s="44"/>
      <c r="E30" s="44"/>
      <c r="F30" s="32" t="s">
        <v>45</v>
      </c>
      <c r="G30" s="44"/>
      <c r="H30" s="44"/>
      <c r="I30" s="44"/>
      <c r="J30" s="44"/>
      <c r="K30" s="44"/>
      <c r="L30" s="350">
        <v>0.12</v>
      </c>
      <c r="M30" s="349"/>
      <c r="N30" s="349"/>
      <c r="O30" s="349"/>
      <c r="P30" s="349"/>
      <c r="Q30" s="44"/>
      <c r="R30" s="44"/>
      <c r="S30" s="44"/>
      <c r="T30" s="44"/>
      <c r="U30" s="44"/>
      <c r="V30" s="44"/>
      <c r="W30" s="348">
        <f>ROUND(BA54, 2)</f>
        <v>0</v>
      </c>
      <c r="X30" s="349"/>
      <c r="Y30" s="349"/>
      <c r="Z30" s="349"/>
      <c r="AA30" s="349"/>
      <c r="AB30" s="349"/>
      <c r="AC30" s="349"/>
      <c r="AD30" s="349"/>
      <c r="AE30" s="349"/>
      <c r="AF30" s="44"/>
      <c r="AG30" s="44"/>
      <c r="AH30" s="44"/>
      <c r="AI30" s="44"/>
      <c r="AJ30" s="44"/>
      <c r="AK30" s="348">
        <f>ROUND(AW54, 2)</f>
        <v>0</v>
      </c>
      <c r="AL30" s="349"/>
      <c r="AM30" s="349"/>
      <c r="AN30" s="349"/>
      <c r="AO30" s="349"/>
      <c r="AP30" s="44"/>
      <c r="AQ30" s="44"/>
      <c r="AR30" s="45"/>
      <c r="BE30" s="338"/>
    </row>
    <row r="31" spans="1:71" s="3" customFormat="1" ht="14.45" hidden="1" customHeight="1">
      <c r="B31" s="43"/>
      <c r="C31" s="44"/>
      <c r="D31" s="44"/>
      <c r="E31" s="44"/>
      <c r="F31" s="32" t="s">
        <v>46</v>
      </c>
      <c r="G31" s="44"/>
      <c r="H31" s="44"/>
      <c r="I31" s="44"/>
      <c r="J31" s="44"/>
      <c r="K31" s="44"/>
      <c r="L31" s="350">
        <v>0.21</v>
      </c>
      <c r="M31" s="349"/>
      <c r="N31" s="349"/>
      <c r="O31" s="349"/>
      <c r="P31" s="349"/>
      <c r="Q31" s="44"/>
      <c r="R31" s="44"/>
      <c r="S31" s="44"/>
      <c r="T31" s="44"/>
      <c r="U31" s="44"/>
      <c r="V31" s="44"/>
      <c r="W31" s="348">
        <f>ROUND(BB54, 2)</f>
        <v>0</v>
      </c>
      <c r="X31" s="349"/>
      <c r="Y31" s="349"/>
      <c r="Z31" s="349"/>
      <c r="AA31" s="349"/>
      <c r="AB31" s="349"/>
      <c r="AC31" s="349"/>
      <c r="AD31" s="349"/>
      <c r="AE31" s="349"/>
      <c r="AF31" s="44"/>
      <c r="AG31" s="44"/>
      <c r="AH31" s="44"/>
      <c r="AI31" s="44"/>
      <c r="AJ31" s="44"/>
      <c r="AK31" s="348">
        <v>0</v>
      </c>
      <c r="AL31" s="349"/>
      <c r="AM31" s="349"/>
      <c r="AN31" s="349"/>
      <c r="AO31" s="349"/>
      <c r="AP31" s="44"/>
      <c r="AQ31" s="44"/>
      <c r="AR31" s="45"/>
      <c r="BE31" s="338"/>
    </row>
    <row r="32" spans="1:71" s="3" customFormat="1" ht="14.45" hidden="1" customHeight="1">
      <c r="B32" s="43"/>
      <c r="C32" s="44"/>
      <c r="D32" s="44"/>
      <c r="E32" s="44"/>
      <c r="F32" s="32" t="s">
        <v>47</v>
      </c>
      <c r="G32" s="44"/>
      <c r="H32" s="44"/>
      <c r="I32" s="44"/>
      <c r="J32" s="44"/>
      <c r="K32" s="44"/>
      <c r="L32" s="350">
        <v>0.12</v>
      </c>
      <c r="M32" s="349"/>
      <c r="N32" s="349"/>
      <c r="O32" s="349"/>
      <c r="P32" s="349"/>
      <c r="Q32" s="44"/>
      <c r="R32" s="44"/>
      <c r="S32" s="44"/>
      <c r="T32" s="44"/>
      <c r="U32" s="44"/>
      <c r="V32" s="44"/>
      <c r="W32" s="348">
        <f>ROUND(BC54, 2)</f>
        <v>0</v>
      </c>
      <c r="X32" s="349"/>
      <c r="Y32" s="349"/>
      <c r="Z32" s="349"/>
      <c r="AA32" s="349"/>
      <c r="AB32" s="349"/>
      <c r="AC32" s="349"/>
      <c r="AD32" s="349"/>
      <c r="AE32" s="349"/>
      <c r="AF32" s="44"/>
      <c r="AG32" s="44"/>
      <c r="AH32" s="44"/>
      <c r="AI32" s="44"/>
      <c r="AJ32" s="44"/>
      <c r="AK32" s="348">
        <v>0</v>
      </c>
      <c r="AL32" s="349"/>
      <c r="AM32" s="349"/>
      <c r="AN32" s="349"/>
      <c r="AO32" s="349"/>
      <c r="AP32" s="44"/>
      <c r="AQ32" s="44"/>
      <c r="AR32" s="45"/>
      <c r="BE32" s="338"/>
    </row>
    <row r="33" spans="1:57" s="3" customFormat="1" ht="14.45" hidden="1" customHeight="1">
      <c r="B33" s="43"/>
      <c r="C33" s="44"/>
      <c r="D33" s="44"/>
      <c r="E33" s="44"/>
      <c r="F33" s="32" t="s">
        <v>48</v>
      </c>
      <c r="G33" s="44"/>
      <c r="H33" s="44"/>
      <c r="I33" s="44"/>
      <c r="J33" s="44"/>
      <c r="K33" s="44"/>
      <c r="L33" s="350">
        <v>0</v>
      </c>
      <c r="M33" s="349"/>
      <c r="N33" s="349"/>
      <c r="O33" s="349"/>
      <c r="P33" s="349"/>
      <c r="Q33" s="44"/>
      <c r="R33" s="44"/>
      <c r="S33" s="44"/>
      <c r="T33" s="44"/>
      <c r="U33" s="44"/>
      <c r="V33" s="44"/>
      <c r="W33" s="348">
        <f>ROUND(BD54, 2)</f>
        <v>0</v>
      </c>
      <c r="X33" s="349"/>
      <c r="Y33" s="349"/>
      <c r="Z33" s="349"/>
      <c r="AA33" s="349"/>
      <c r="AB33" s="349"/>
      <c r="AC33" s="349"/>
      <c r="AD33" s="349"/>
      <c r="AE33" s="349"/>
      <c r="AF33" s="44"/>
      <c r="AG33" s="44"/>
      <c r="AH33" s="44"/>
      <c r="AI33" s="44"/>
      <c r="AJ33" s="44"/>
      <c r="AK33" s="348">
        <v>0</v>
      </c>
      <c r="AL33" s="349"/>
      <c r="AM33" s="349"/>
      <c r="AN33" s="349"/>
      <c r="AO33" s="349"/>
      <c r="AP33" s="44"/>
      <c r="AQ33" s="44"/>
      <c r="AR33" s="45"/>
    </row>
    <row r="34" spans="1:57" s="2" customFormat="1" ht="6.95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2"/>
      <c r="BE34" s="37"/>
    </row>
    <row r="35" spans="1:57" s="2" customFormat="1" ht="25.9" customHeight="1">
      <c r="A35" s="37"/>
      <c r="B35" s="38"/>
      <c r="C35" s="46"/>
      <c r="D35" s="47" t="s">
        <v>49</v>
      </c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9" t="s">
        <v>50</v>
      </c>
      <c r="U35" s="48"/>
      <c r="V35" s="48"/>
      <c r="W35" s="48"/>
      <c r="X35" s="351" t="s">
        <v>51</v>
      </c>
      <c r="Y35" s="352"/>
      <c r="Z35" s="352"/>
      <c r="AA35" s="352"/>
      <c r="AB35" s="352"/>
      <c r="AC35" s="48"/>
      <c r="AD35" s="48"/>
      <c r="AE35" s="48"/>
      <c r="AF35" s="48"/>
      <c r="AG35" s="48"/>
      <c r="AH35" s="48"/>
      <c r="AI35" s="48"/>
      <c r="AJ35" s="48"/>
      <c r="AK35" s="353">
        <f>SUM(AK26:AK33)</f>
        <v>0</v>
      </c>
      <c r="AL35" s="352"/>
      <c r="AM35" s="352"/>
      <c r="AN35" s="352"/>
      <c r="AO35" s="354"/>
      <c r="AP35" s="46"/>
      <c r="AQ35" s="46"/>
      <c r="AR35" s="42"/>
      <c r="BE35" s="37"/>
    </row>
    <row r="36" spans="1:57" s="2" customFormat="1" ht="6.95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2"/>
      <c r="BE36" s="37"/>
    </row>
    <row r="37" spans="1:57" s="2" customFormat="1" ht="6.95" customHeight="1">
      <c r="A37" s="37"/>
      <c r="B37" s="50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42"/>
      <c r="BE37" s="37"/>
    </row>
    <row r="41" spans="1:57" s="2" customFormat="1" ht="6.95" customHeight="1">
      <c r="A41" s="37"/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3"/>
      <c r="AD41" s="53"/>
      <c r="AE41" s="53"/>
      <c r="AF41" s="53"/>
      <c r="AG41" s="53"/>
      <c r="AH41" s="53"/>
      <c r="AI41" s="53"/>
      <c r="AJ41" s="53"/>
      <c r="AK41" s="53"/>
      <c r="AL41" s="53"/>
      <c r="AM41" s="53"/>
      <c r="AN41" s="53"/>
      <c r="AO41" s="53"/>
      <c r="AP41" s="53"/>
      <c r="AQ41" s="53"/>
      <c r="AR41" s="42"/>
      <c r="BE41" s="37"/>
    </row>
    <row r="42" spans="1:57" s="2" customFormat="1" ht="24.95" customHeight="1">
      <c r="A42" s="37"/>
      <c r="B42" s="38"/>
      <c r="C42" s="26" t="s">
        <v>52</v>
      </c>
      <c r="D42" s="39"/>
      <c r="E42" s="39"/>
      <c r="F42" s="39"/>
      <c r="G42" s="39"/>
      <c r="H42" s="39"/>
      <c r="I42" s="39"/>
      <c r="J42" s="39"/>
      <c r="K42" s="39"/>
      <c r="L42" s="39"/>
      <c r="M42" s="39"/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/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42"/>
      <c r="BE42" s="37"/>
    </row>
    <row r="43" spans="1:57" s="2" customFormat="1" ht="6.95" customHeight="1">
      <c r="A43" s="37"/>
      <c r="B43" s="38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39"/>
      <c r="AD43" s="39"/>
      <c r="AE43" s="39"/>
      <c r="AF43" s="39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42"/>
      <c r="BE43" s="37"/>
    </row>
    <row r="44" spans="1:57" s="4" customFormat="1" ht="12" customHeight="1">
      <c r="B44" s="54"/>
      <c r="C44" s="32" t="s">
        <v>13</v>
      </c>
      <c r="D44" s="55"/>
      <c r="E44" s="55"/>
      <c r="F44" s="55"/>
      <c r="G44" s="55"/>
      <c r="H44" s="55"/>
      <c r="I44" s="55"/>
      <c r="J44" s="55"/>
      <c r="K44" s="55"/>
      <c r="L44" s="55" t="str">
        <f>K5</f>
        <v>2024-024-ver2</v>
      </c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55"/>
      <c r="AL44" s="55"/>
      <c r="AM44" s="55"/>
      <c r="AN44" s="55"/>
      <c r="AO44" s="55"/>
      <c r="AP44" s="55"/>
      <c r="AQ44" s="55"/>
      <c r="AR44" s="56"/>
    </row>
    <row r="45" spans="1:57" s="5" customFormat="1" ht="36.950000000000003" customHeight="1">
      <c r="B45" s="57"/>
      <c r="C45" s="58" t="s">
        <v>16</v>
      </c>
      <c r="D45" s="59"/>
      <c r="E45" s="59"/>
      <c r="F45" s="59"/>
      <c r="G45" s="59"/>
      <c r="H45" s="59"/>
      <c r="I45" s="59"/>
      <c r="J45" s="59"/>
      <c r="K45" s="59"/>
      <c r="L45" s="355" t="str">
        <f>K6</f>
        <v>Rekonstrukce komunikace na p.p.č. 907, 220/15 a 863 k.ú. Výsluní</v>
      </c>
      <c r="M45" s="356"/>
      <c r="N45" s="356"/>
      <c r="O45" s="356"/>
      <c r="P45" s="356"/>
      <c r="Q45" s="356"/>
      <c r="R45" s="356"/>
      <c r="S45" s="356"/>
      <c r="T45" s="356"/>
      <c r="U45" s="356"/>
      <c r="V45" s="356"/>
      <c r="W45" s="356"/>
      <c r="X45" s="356"/>
      <c r="Y45" s="356"/>
      <c r="Z45" s="356"/>
      <c r="AA45" s="356"/>
      <c r="AB45" s="356"/>
      <c r="AC45" s="356"/>
      <c r="AD45" s="356"/>
      <c r="AE45" s="356"/>
      <c r="AF45" s="356"/>
      <c r="AG45" s="356"/>
      <c r="AH45" s="356"/>
      <c r="AI45" s="356"/>
      <c r="AJ45" s="356"/>
      <c r="AK45" s="356"/>
      <c r="AL45" s="356"/>
      <c r="AM45" s="356"/>
      <c r="AN45" s="356"/>
      <c r="AO45" s="356"/>
      <c r="AP45" s="59"/>
      <c r="AQ45" s="59"/>
      <c r="AR45" s="60"/>
    </row>
    <row r="46" spans="1:57" s="2" customFormat="1" ht="6.95" customHeight="1">
      <c r="A46" s="37"/>
      <c r="B46" s="38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42"/>
      <c r="BE46" s="37"/>
    </row>
    <row r="47" spans="1:57" s="2" customFormat="1" ht="12" customHeight="1">
      <c r="A47" s="37"/>
      <c r="B47" s="38"/>
      <c r="C47" s="32" t="s">
        <v>21</v>
      </c>
      <c r="D47" s="39"/>
      <c r="E47" s="39"/>
      <c r="F47" s="39"/>
      <c r="G47" s="39"/>
      <c r="H47" s="39"/>
      <c r="I47" s="39"/>
      <c r="J47" s="39"/>
      <c r="K47" s="39"/>
      <c r="L47" s="61" t="str">
        <f>IF(K8="","",K8)</f>
        <v xml:space="preserve"> </v>
      </c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2" t="s">
        <v>23</v>
      </c>
      <c r="AJ47" s="39"/>
      <c r="AK47" s="39"/>
      <c r="AL47" s="39"/>
      <c r="AM47" s="357" t="str">
        <f>IF(AN8= "","",AN8)</f>
        <v>9. 2. 2024</v>
      </c>
      <c r="AN47" s="357"/>
      <c r="AO47" s="39"/>
      <c r="AP47" s="39"/>
      <c r="AQ47" s="39"/>
      <c r="AR47" s="42"/>
      <c r="BE47" s="37"/>
    </row>
    <row r="48" spans="1:57" s="2" customFormat="1" ht="6.95" customHeight="1">
      <c r="A48" s="37"/>
      <c r="B48" s="38"/>
      <c r="C48" s="39"/>
      <c r="D48" s="39"/>
      <c r="E48" s="39"/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42"/>
      <c r="BE48" s="37"/>
    </row>
    <row r="49" spans="1:90" s="2" customFormat="1" ht="25.7" customHeight="1">
      <c r="A49" s="37"/>
      <c r="B49" s="38"/>
      <c r="C49" s="32" t="s">
        <v>25</v>
      </c>
      <c r="D49" s="39"/>
      <c r="E49" s="39"/>
      <c r="F49" s="39"/>
      <c r="G49" s="39"/>
      <c r="H49" s="39"/>
      <c r="I49" s="39"/>
      <c r="J49" s="39"/>
      <c r="K49" s="39"/>
      <c r="L49" s="55" t="str">
        <f>IF(E11= "","",E11)</f>
        <v>Město Výsluní, č.p. 14, 431 83 Výsluní</v>
      </c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2" t="s">
        <v>31</v>
      </c>
      <c r="AJ49" s="39"/>
      <c r="AK49" s="39"/>
      <c r="AL49" s="39"/>
      <c r="AM49" s="358" t="str">
        <f>IF(E17="","",E17)</f>
        <v xml:space="preserve">IQ PROJEKT s.r.o.  Školní 3635   Chomutov </v>
      </c>
      <c r="AN49" s="359"/>
      <c r="AO49" s="359"/>
      <c r="AP49" s="359"/>
      <c r="AQ49" s="39"/>
      <c r="AR49" s="42"/>
      <c r="AS49" s="360" t="s">
        <v>53</v>
      </c>
      <c r="AT49" s="361"/>
      <c r="AU49" s="63"/>
      <c r="AV49" s="63"/>
      <c r="AW49" s="63"/>
      <c r="AX49" s="63"/>
      <c r="AY49" s="63"/>
      <c r="AZ49" s="63"/>
      <c r="BA49" s="63"/>
      <c r="BB49" s="63"/>
      <c r="BC49" s="63"/>
      <c r="BD49" s="64"/>
      <c r="BE49" s="37"/>
    </row>
    <row r="50" spans="1:90" s="2" customFormat="1" ht="15.2" customHeight="1">
      <c r="A50" s="37"/>
      <c r="B50" s="38"/>
      <c r="C50" s="32" t="s">
        <v>29</v>
      </c>
      <c r="D50" s="39"/>
      <c r="E50" s="39"/>
      <c r="F50" s="39"/>
      <c r="G50" s="39"/>
      <c r="H50" s="39"/>
      <c r="I50" s="39"/>
      <c r="J50" s="39"/>
      <c r="K50" s="39"/>
      <c r="L50" s="55" t="str">
        <f>IF(E14= "Vyplň údaj","",E14)</f>
        <v/>
      </c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2" t="s">
        <v>36</v>
      </c>
      <c r="AJ50" s="39"/>
      <c r="AK50" s="39"/>
      <c r="AL50" s="39"/>
      <c r="AM50" s="358" t="str">
        <f>IF(E20="","",E20)</f>
        <v xml:space="preserve"> </v>
      </c>
      <c r="AN50" s="359"/>
      <c r="AO50" s="359"/>
      <c r="AP50" s="359"/>
      <c r="AQ50" s="39"/>
      <c r="AR50" s="42"/>
      <c r="AS50" s="362"/>
      <c r="AT50" s="363"/>
      <c r="AU50" s="65"/>
      <c r="AV50" s="65"/>
      <c r="AW50" s="65"/>
      <c r="AX50" s="65"/>
      <c r="AY50" s="65"/>
      <c r="AZ50" s="65"/>
      <c r="BA50" s="65"/>
      <c r="BB50" s="65"/>
      <c r="BC50" s="65"/>
      <c r="BD50" s="66"/>
      <c r="BE50" s="37"/>
    </row>
    <row r="51" spans="1:90" s="2" customFormat="1" ht="10.9" customHeight="1">
      <c r="A51" s="37"/>
      <c r="B51" s="38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42"/>
      <c r="AS51" s="364"/>
      <c r="AT51" s="365"/>
      <c r="AU51" s="67"/>
      <c r="AV51" s="67"/>
      <c r="AW51" s="67"/>
      <c r="AX51" s="67"/>
      <c r="AY51" s="67"/>
      <c r="AZ51" s="67"/>
      <c r="BA51" s="67"/>
      <c r="BB51" s="67"/>
      <c r="BC51" s="67"/>
      <c r="BD51" s="68"/>
      <c r="BE51" s="37"/>
    </row>
    <row r="52" spans="1:90" s="2" customFormat="1" ht="29.25" customHeight="1">
      <c r="A52" s="37"/>
      <c r="B52" s="38"/>
      <c r="C52" s="366" t="s">
        <v>54</v>
      </c>
      <c r="D52" s="367"/>
      <c r="E52" s="367"/>
      <c r="F52" s="367"/>
      <c r="G52" s="367"/>
      <c r="H52" s="69"/>
      <c r="I52" s="368" t="s">
        <v>55</v>
      </c>
      <c r="J52" s="367"/>
      <c r="K52" s="367"/>
      <c r="L52" s="367"/>
      <c r="M52" s="367"/>
      <c r="N52" s="367"/>
      <c r="O52" s="367"/>
      <c r="P52" s="367"/>
      <c r="Q52" s="367"/>
      <c r="R52" s="367"/>
      <c r="S52" s="367"/>
      <c r="T52" s="367"/>
      <c r="U52" s="367"/>
      <c r="V52" s="367"/>
      <c r="W52" s="367"/>
      <c r="X52" s="367"/>
      <c r="Y52" s="367"/>
      <c r="Z52" s="367"/>
      <c r="AA52" s="367"/>
      <c r="AB52" s="367"/>
      <c r="AC52" s="367"/>
      <c r="AD52" s="367"/>
      <c r="AE52" s="367"/>
      <c r="AF52" s="367"/>
      <c r="AG52" s="369" t="s">
        <v>56</v>
      </c>
      <c r="AH52" s="367"/>
      <c r="AI52" s="367"/>
      <c r="AJ52" s="367"/>
      <c r="AK52" s="367"/>
      <c r="AL52" s="367"/>
      <c r="AM52" s="367"/>
      <c r="AN52" s="368" t="s">
        <v>57</v>
      </c>
      <c r="AO52" s="367"/>
      <c r="AP52" s="367"/>
      <c r="AQ52" s="70" t="s">
        <v>58</v>
      </c>
      <c r="AR52" s="42"/>
      <c r="AS52" s="71" t="s">
        <v>59</v>
      </c>
      <c r="AT52" s="72" t="s">
        <v>60</v>
      </c>
      <c r="AU52" s="72" t="s">
        <v>61</v>
      </c>
      <c r="AV52" s="72" t="s">
        <v>62</v>
      </c>
      <c r="AW52" s="72" t="s">
        <v>63</v>
      </c>
      <c r="AX52" s="72" t="s">
        <v>64</v>
      </c>
      <c r="AY52" s="72" t="s">
        <v>65</v>
      </c>
      <c r="AZ52" s="72" t="s">
        <v>66</v>
      </c>
      <c r="BA52" s="72" t="s">
        <v>67</v>
      </c>
      <c r="BB52" s="72" t="s">
        <v>68</v>
      </c>
      <c r="BC52" s="72" t="s">
        <v>69</v>
      </c>
      <c r="BD52" s="73" t="s">
        <v>70</v>
      </c>
      <c r="BE52" s="37"/>
    </row>
    <row r="53" spans="1:90" s="2" customFormat="1" ht="10.9" customHeight="1">
      <c r="A53" s="37"/>
      <c r="B53" s="38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42"/>
      <c r="AS53" s="74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6"/>
      <c r="BE53" s="37"/>
    </row>
    <row r="54" spans="1:90" s="6" customFormat="1" ht="32.450000000000003" customHeight="1">
      <c r="B54" s="77"/>
      <c r="C54" s="78" t="s">
        <v>71</v>
      </c>
      <c r="D54" s="79"/>
      <c r="E54" s="79"/>
      <c r="F54" s="79"/>
      <c r="G54" s="79"/>
      <c r="H54" s="79"/>
      <c r="I54" s="79"/>
      <c r="J54" s="79"/>
      <c r="K54" s="79"/>
      <c r="L54" s="79"/>
      <c r="M54" s="79"/>
      <c r="N54" s="79"/>
      <c r="O54" s="79"/>
      <c r="P54" s="79"/>
      <c r="Q54" s="79"/>
      <c r="R54" s="79"/>
      <c r="S54" s="79"/>
      <c r="T54" s="79"/>
      <c r="U54" s="79"/>
      <c r="V54" s="79"/>
      <c r="W54" s="79"/>
      <c r="X54" s="79"/>
      <c r="Y54" s="79"/>
      <c r="Z54" s="79"/>
      <c r="AA54" s="79"/>
      <c r="AB54" s="79"/>
      <c r="AC54" s="79"/>
      <c r="AD54" s="79"/>
      <c r="AE54" s="79"/>
      <c r="AF54" s="79"/>
      <c r="AG54" s="373">
        <f>ROUND(AG55,2)</f>
        <v>0</v>
      </c>
      <c r="AH54" s="373"/>
      <c r="AI54" s="373"/>
      <c r="AJ54" s="373"/>
      <c r="AK54" s="373"/>
      <c r="AL54" s="373"/>
      <c r="AM54" s="373"/>
      <c r="AN54" s="374">
        <f>SUM(AG54,AT54)</f>
        <v>0</v>
      </c>
      <c r="AO54" s="374"/>
      <c r="AP54" s="374"/>
      <c r="AQ54" s="81" t="s">
        <v>19</v>
      </c>
      <c r="AR54" s="82"/>
      <c r="AS54" s="83">
        <f>ROUND(AS55,2)</f>
        <v>0</v>
      </c>
      <c r="AT54" s="84">
        <f>ROUND(SUM(AV54:AW54),2)</f>
        <v>0</v>
      </c>
      <c r="AU54" s="85">
        <f>ROUND(AU55,5)</f>
        <v>0</v>
      </c>
      <c r="AV54" s="84">
        <f>ROUND(AZ54*L29,2)</f>
        <v>0</v>
      </c>
      <c r="AW54" s="84">
        <f>ROUND(BA54*L30,2)</f>
        <v>0</v>
      </c>
      <c r="AX54" s="84">
        <f>ROUND(BB54*L29,2)</f>
        <v>0</v>
      </c>
      <c r="AY54" s="84">
        <f>ROUND(BC54*L30,2)</f>
        <v>0</v>
      </c>
      <c r="AZ54" s="84">
        <f>ROUND(AZ55,2)</f>
        <v>0</v>
      </c>
      <c r="BA54" s="84">
        <f>ROUND(BA55,2)</f>
        <v>0</v>
      </c>
      <c r="BB54" s="84">
        <f>ROUND(BB55,2)</f>
        <v>0</v>
      </c>
      <c r="BC54" s="84">
        <f>ROUND(BC55,2)</f>
        <v>0</v>
      </c>
      <c r="BD54" s="86">
        <f>ROUND(BD55,2)</f>
        <v>0</v>
      </c>
      <c r="BS54" s="87" t="s">
        <v>72</v>
      </c>
      <c r="BT54" s="87" t="s">
        <v>73</v>
      </c>
      <c r="BV54" s="87" t="s">
        <v>74</v>
      </c>
      <c r="BW54" s="87" t="s">
        <v>5</v>
      </c>
      <c r="BX54" s="87" t="s">
        <v>75</v>
      </c>
      <c r="CL54" s="87" t="s">
        <v>19</v>
      </c>
    </row>
    <row r="55" spans="1:90" s="7" customFormat="1" ht="24.75" customHeight="1">
      <c r="A55" s="88" t="s">
        <v>76</v>
      </c>
      <c r="B55" s="89"/>
      <c r="C55" s="90"/>
      <c r="D55" s="372" t="s">
        <v>14</v>
      </c>
      <c r="E55" s="372"/>
      <c r="F55" s="372"/>
      <c r="G55" s="372"/>
      <c r="H55" s="372"/>
      <c r="I55" s="91"/>
      <c r="J55" s="372" t="s">
        <v>17</v>
      </c>
      <c r="K55" s="372"/>
      <c r="L55" s="372"/>
      <c r="M55" s="372"/>
      <c r="N55" s="372"/>
      <c r="O55" s="372"/>
      <c r="P55" s="372"/>
      <c r="Q55" s="372"/>
      <c r="R55" s="372"/>
      <c r="S55" s="372"/>
      <c r="T55" s="372"/>
      <c r="U55" s="372"/>
      <c r="V55" s="372"/>
      <c r="W55" s="372"/>
      <c r="X55" s="372"/>
      <c r="Y55" s="372"/>
      <c r="Z55" s="372"/>
      <c r="AA55" s="372"/>
      <c r="AB55" s="372"/>
      <c r="AC55" s="372"/>
      <c r="AD55" s="372"/>
      <c r="AE55" s="372"/>
      <c r="AF55" s="372"/>
      <c r="AG55" s="370">
        <f>'2024-024-ver2 - Rekonstru...'!J28</f>
        <v>0</v>
      </c>
      <c r="AH55" s="371"/>
      <c r="AI55" s="371"/>
      <c r="AJ55" s="371"/>
      <c r="AK55" s="371"/>
      <c r="AL55" s="371"/>
      <c r="AM55" s="371"/>
      <c r="AN55" s="370">
        <f>SUM(AG55,AT55)</f>
        <v>0</v>
      </c>
      <c r="AO55" s="371"/>
      <c r="AP55" s="371"/>
      <c r="AQ55" s="92" t="s">
        <v>77</v>
      </c>
      <c r="AR55" s="93"/>
      <c r="AS55" s="94">
        <v>0</v>
      </c>
      <c r="AT55" s="95">
        <f>ROUND(SUM(AV55:AW55),2)</f>
        <v>0</v>
      </c>
      <c r="AU55" s="96">
        <f>'2024-024-ver2 - Rekonstru...'!P83</f>
        <v>0</v>
      </c>
      <c r="AV55" s="95">
        <f>'2024-024-ver2 - Rekonstru...'!J31</f>
        <v>0</v>
      </c>
      <c r="AW55" s="95">
        <f>'2024-024-ver2 - Rekonstru...'!J32</f>
        <v>0</v>
      </c>
      <c r="AX55" s="95">
        <f>'2024-024-ver2 - Rekonstru...'!J33</f>
        <v>0</v>
      </c>
      <c r="AY55" s="95">
        <f>'2024-024-ver2 - Rekonstru...'!J34</f>
        <v>0</v>
      </c>
      <c r="AZ55" s="95">
        <f>'2024-024-ver2 - Rekonstru...'!F31</f>
        <v>0</v>
      </c>
      <c r="BA55" s="95">
        <f>'2024-024-ver2 - Rekonstru...'!F32</f>
        <v>0</v>
      </c>
      <c r="BB55" s="95">
        <f>'2024-024-ver2 - Rekonstru...'!F33</f>
        <v>0</v>
      </c>
      <c r="BC55" s="95">
        <f>'2024-024-ver2 - Rekonstru...'!F34</f>
        <v>0</v>
      </c>
      <c r="BD55" s="97">
        <f>'2024-024-ver2 - Rekonstru...'!F35</f>
        <v>0</v>
      </c>
      <c r="BT55" s="98" t="s">
        <v>78</v>
      </c>
      <c r="BU55" s="98" t="s">
        <v>79</v>
      </c>
      <c r="BV55" s="98" t="s">
        <v>74</v>
      </c>
      <c r="BW55" s="98" t="s">
        <v>5</v>
      </c>
      <c r="BX55" s="98" t="s">
        <v>75</v>
      </c>
      <c r="CL55" s="98" t="s">
        <v>19</v>
      </c>
    </row>
    <row r="56" spans="1:90" s="2" customFormat="1" ht="30" customHeight="1">
      <c r="A56" s="37"/>
      <c r="B56" s="38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42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</row>
    <row r="57" spans="1:90" s="2" customFormat="1" ht="6.95" customHeight="1">
      <c r="A57" s="37"/>
      <c r="B57" s="50"/>
      <c r="C57" s="51"/>
      <c r="D57" s="51"/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1"/>
      <c r="AB57" s="51"/>
      <c r="AC57" s="51"/>
      <c r="AD57" s="51"/>
      <c r="AE57" s="51"/>
      <c r="AF57" s="51"/>
      <c r="AG57" s="51"/>
      <c r="AH57" s="51"/>
      <c r="AI57" s="51"/>
      <c r="AJ57" s="51"/>
      <c r="AK57" s="51"/>
      <c r="AL57" s="51"/>
      <c r="AM57" s="51"/>
      <c r="AN57" s="51"/>
      <c r="AO57" s="51"/>
      <c r="AP57" s="51"/>
      <c r="AQ57" s="51"/>
      <c r="AR57" s="42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</row>
  </sheetData>
  <sheetProtection algorithmName="SHA-512" hashValue="bPy8wux3SouiZeMBHjXBAWMal68mjPm6sKcV6UytUB9yt2kjTtzQeX7UmCSB26tDjCKbO3ucqKoulSIfWUkREw==" saltValue="Gn22lXZhWZSOdLef23bTfWDqdHFWr7VumS+X8OZHlVAHf6R1kLftnyncorLflh8sNxdF9a7oscMn7dc/eJPBUg==" spinCount="100000" sheet="1" objects="1" scenarios="1" formatColumns="0" formatRows="0"/>
  <mergeCells count="42">
    <mergeCell ref="AR2:BE2"/>
    <mergeCell ref="C52:G52"/>
    <mergeCell ref="I52:AF52"/>
    <mergeCell ref="AG52:AM52"/>
    <mergeCell ref="AN52:AP52"/>
    <mergeCell ref="AN55:AP55"/>
    <mergeCell ref="AG55:AM55"/>
    <mergeCell ref="D55:H55"/>
    <mergeCell ref="J55:AF55"/>
    <mergeCell ref="AG54:AM54"/>
    <mergeCell ref="AN54:AP54"/>
    <mergeCell ref="L45:AO45"/>
    <mergeCell ref="AM47:AN47"/>
    <mergeCell ref="AM49:AP49"/>
    <mergeCell ref="AS49:AT51"/>
    <mergeCell ref="AM50:AP50"/>
    <mergeCell ref="W33:AE33"/>
    <mergeCell ref="AK33:AO33"/>
    <mergeCell ref="L33:P33"/>
    <mergeCell ref="X35:AB35"/>
    <mergeCell ref="AK35:AO35"/>
    <mergeCell ref="AK31:AO31"/>
    <mergeCell ref="L31:P31"/>
    <mergeCell ref="W32:AE32"/>
    <mergeCell ref="AK32:AO32"/>
    <mergeCell ref="L32:P32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</mergeCells>
  <hyperlinks>
    <hyperlink ref="A55" location="'2024-024-ver2 - Rekonstru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BM349"/>
  <sheetViews>
    <sheetView showGridLines="0" workbookViewId="0"/>
  </sheetViews>
  <sheetFormatPr defaultRowHeight="15"/>
  <cols>
    <col min="1" max="1" width="8.33203125" style="1" customWidth="1"/>
    <col min="2" max="2" width="1.1640625" style="1" customWidth="1"/>
    <col min="3" max="3" width="4.1640625" style="1" customWidth="1"/>
    <col min="4" max="4" width="4.33203125" style="1" customWidth="1"/>
    <col min="5" max="5" width="17.1640625" style="1" customWidth="1"/>
    <col min="6" max="6" width="50.83203125" style="1" customWidth="1"/>
    <col min="7" max="7" width="7.5" style="1" customWidth="1"/>
    <col min="8" max="8" width="14" style="1" customWidth="1"/>
    <col min="9" max="9" width="15.83203125" style="1" customWidth="1"/>
    <col min="10" max="11" width="22.33203125" style="1" customWidth="1"/>
    <col min="12" max="12" width="9.33203125" style="1" customWidth="1"/>
    <col min="13" max="13" width="10.83203125" style="1" hidden="1" customWidth="1"/>
    <col min="14" max="14" width="9.33203125" style="1" hidden="1"/>
    <col min="15" max="20" width="14.1640625" style="1" hidden="1" customWidth="1"/>
    <col min="21" max="21" width="16.33203125" style="1" hidden="1" customWidth="1"/>
    <col min="22" max="22" width="12.33203125" style="1" customWidth="1"/>
    <col min="23" max="23" width="16.33203125" style="1" customWidth="1"/>
    <col min="24" max="24" width="12.33203125" style="1" customWidth="1"/>
    <col min="25" max="25" width="15" style="1" customWidth="1"/>
    <col min="26" max="26" width="11" style="1" customWidth="1"/>
    <col min="27" max="27" width="15" style="1" customWidth="1"/>
    <col min="28" max="28" width="16.33203125" style="1" customWidth="1"/>
    <col min="29" max="29" width="11" style="1" customWidth="1"/>
    <col min="30" max="30" width="15" style="1" customWidth="1"/>
    <col min="31" max="31" width="16.33203125" style="1" customWidth="1"/>
    <col min="44" max="65" width="9.33203125" style="1" hidden="1"/>
  </cols>
  <sheetData>
    <row r="2" spans="1:46" s="1" customFormat="1" ht="36.950000000000003" customHeight="1">
      <c r="L2" s="375"/>
      <c r="M2" s="375"/>
      <c r="N2" s="375"/>
      <c r="O2" s="375"/>
      <c r="P2" s="375"/>
      <c r="Q2" s="375"/>
      <c r="R2" s="375"/>
      <c r="S2" s="375"/>
      <c r="T2" s="375"/>
      <c r="U2" s="375"/>
      <c r="V2" s="375"/>
      <c r="AT2" s="20" t="s">
        <v>5</v>
      </c>
    </row>
    <row r="3" spans="1:46" s="1" customFormat="1" ht="6.95" customHeight="1">
      <c r="B3" s="99"/>
      <c r="C3" s="100"/>
      <c r="D3" s="100"/>
      <c r="E3" s="100"/>
      <c r="F3" s="100"/>
      <c r="G3" s="100"/>
      <c r="H3" s="100"/>
      <c r="I3" s="100"/>
      <c r="J3" s="100"/>
      <c r="K3" s="100"/>
      <c r="L3" s="23"/>
      <c r="AT3" s="20" t="s">
        <v>80</v>
      </c>
    </row>
    <row r="4" spans="1:46" s="1" customFormat="1" ht="24.95" customHeight="1">
      <c r="B4" s="23"/>
      <c r="D4" s="101" t="s">
        <v>81</v>
      </c>
      <c r="L4" s="23"/>
      <c r="M4" s="102" t="s">
        <v>10</v>
      </c>
      <c r="AT4" s="20" t="s">
        <v>4</v>
      </c>
    </row>
    <row r="5" spans="1:46" s="1" customFormat="1" ht="6.95" customHeight="1">
      <c r="B5" s="23"/>
      <c r="L5" s="23"/>
    </row>
    <row r="6" spans="1:46" s="2" customFormat="1" ht="12" customHeight="1">
      <c r="A6" s="37"/>
      <c r="B6" s="42"/>
      <c r="C6" s="37"/>
      <c r="D6" s="103" t="s">
        <v>16</v>
      </c>
      <c r="E6" s="37"/>
      <c r="F6" s="37"/>
      <c r="G6" s="37"/>
      <c r="H6" s="37"/>
      <c r="I6" s="37"/>
      <c r="J6" s="37"/>
      <c r="K6" s="37"/>
      <c r="L6" s="104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pans="1:46" s="2" customFormat="1" ht="30" customHeight="1">
      <c r="A7" s="37"/>
      <c r="B7" s="42"/>
      <c r="C7" s="37"/>
      <c r="D7" s="37"/>
      <c r="E7" s="376" t="s">
        <v>17</v>
      </c>
      <c r="F7" s="377"/>
      <c r="G7" s="377"/>
      <c r="H7" s="377"/>
      <c r="I7" s="37"/>
      <c r="J7" s="37"/>
      <c r="K7" s="37"/>
      <c r="L7" s="104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pans="1:46" s="2" customFormat="1" ht="11.25">
      <c r="A8" s="37"/>
      <c r="B8" s="42"/>
      <c r="C8" s="37"/>
      <c r="D8" s="37"/>
      <c r="E8" s="37"/>
      <c r="F8" s="37"/>
      <c r="G8" s="37"/>
      <c r="H8" s="37"/>
      <c r="I8" s="37"/>
      <c r="J8" s="37"/>
      <c r="K8" s="37"/>
      <c r="L8" s="104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pans="1:46" s="2" customFormat="1" ht="12" customHeight="1">
      <c r="A9" s="37"/>
      <c r="B9" s="42"/>
      <c r="C9" s="37"/>
      <c r="D9" s="103" t="s">
        <v>18</v>
      </c>
      <c r="E9" s="37"/>
      <c r="F9" s="105" t="s">
        <v>19</v>
      </c>
      <c r="G9" s="37"/>
      <c r="H9" s="37"/>
      <c r="I9" s="103" t="s">
        <v>20</v>
      </c>
      <c r="J9" s="105" t="s">
        <v>19</v>
      </c>
      <c r="K9" s="37"/>
      <c r="L9" s="104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pans="1:46" s="2" customFormat="1" ht="12" customHeight="1">
      <c r="A10" s="37"/>
      <c r="B10" s="42"/>
      <c r="C10" s="37"/>
      <c r="D10" s="103" t="s">
        <v>21</v>
      </c>
      <c r="E10" s="37"/>
      <c r="F10" s="105" t="s">
        <v>22</v>
      </c>
      <c r="G10" s="37"/>
      <c r="H10" s="37"/>
      <c r="I10" s="103" t="s">
        <v>23</v>
      </c>
      <c r="J10" s="106" t="str">
        <f>'Rekapitulace stavby'!AN8</f>
        <v>9. 2. 2024</v>
      </c>
      <c r="K10" s="37"/>
      <c r="L10" s="104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pans="1:46" s="2" customFormat="1" ht="10.9" customHeight="1">
      <c r="A11" s="37"/>
      <c r="B11" s="42"/>
      <c r="C11" s="37"/>
      <c r="D11" s="37"/>
      <c r="E11" s="37"/>
      <c r="F11" s="37"/>
      <c r="G11" s="37"/>
      <c r="H11" s="37"/>
      <c r="I11" s="37"/>
      <c r="J11" s="37"/>
      <c r="K11" s="37"/>
      <c r="L11" s="104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pans="1:46" s="2" customFormat="1" ht="12" customHeight="1">
      <c r="A12" s="37"/>
      <c r="B12" s="42"/>
      <c r="C12" s="37"/>
      <c r="D12" s="103" t="s">
        <v>25</v>
      </c>
      <c r="E12" s="37"/>
      <c r="F12" s="37"/>
      <c r="G12" s="37"/>
      <c r="H12" s="37"/>
      <c r="I12" s="103" t="s">
        <v>26</v>
      </c>
      <c r="J12" s="105" t="s">
        <v>19</v>
      </c>
      <c r="K12" s="37"/>
      <c r="L12" s="104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pans="1:46" s="2" customFormat="1" ht="18" customHeight="1">
      <c r="A13" s="37"/>
      <c r="B13" s="42"/>
      <c r="C13" s="37"/>
      <c r="D13" s="37"/>
      <c r="E13" s="105" t="s">
        <v>27</v>
      </c>
      <c r="F13" s="37"/>
      <c r="G13" s="37"/>
      <c r="H13" s="37"/>
      <c r="I13" s="103" t="s">
        <v>28</v>
      </c>
      <c r="J13" s="105" t="s">
        <v>19</v>
      </c>
      <c r="K13" s="37"/>
      <c r="L13" s="104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pans="1:46" s="2" customFormat="1" ht="6.95" customHeight="1">
      <c r="A14" s="37"/>
      <c r="B14" s="42"/>
      <c r="C14" s="37"/>
      <c r="D14" s="37"/>
      <c r="E14" s="37"/>
      <c r="F14" s="37"/>
      <c r="G14" s="37"/>
      <c r="H14" s="37"/>
      <c r="I14" s="37"/>
      <c r="J14" s="37"/>
      <c r="K14" s="37"/>
      <c r="L14" s="104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pans="1:46" s="2" customFormat="1" ht="12" customHeight="1">
      <c r="A15" s="37"/>
      <c r="B15" s="42"/>
      <c r="C15" s="37"/>
      <c r="D15" s="103" t="s">
        <v>29</v>
      </c>
      <c r="E15" s="37"/>
      <c r="F15" s="37"/>
      <c r="G15" s="37"/>
      <c r="H15" s="37"/>
      <c r="I15" s="103" t="s">
        <v>26</v>
      </c>
      <c r="J15" s="33" t="str">
        <f>'Rekapitulace stavby'!AN13</f>
        <v>Vyplň údaj</v>
      </c>
      <c r="K15" s="37"/>
      <c r="L15" s="104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pans="1:46" s="2" customFormat="1" ht="18" customHeight="1">
      <c r="A16" s="37"/>
      <c r="B16" s="42"/>
      <c r="C16" s="37"/>
      <c r="D16" s="37"/>
      <c r="E16" s="378" t="str">
        <f>'Rekapitulace stavby'!E14</f>
        <v>Vyplň údaj</v>
      </c>
      <c r="F16" s="379"/>
      <c r="G16" s="379"/>
      <c r="H16" s="379"/>
      <c r="I16" s="103" t="s">
        <v>28</v>
      </c>
      <c r="J16" s="33" t="str">
        <f>'Rekapitulace stavby'!AN14</f>
        <v>Vyplň údaj</v>
      </c>
      <c r="K16" s="37"/>
      <c r="L16" s="104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pans="1:31" s="2" customFormat="1" ht="6.95" customHeight="1">
      <c r="A17" s="37"/>
      <c r="B17" s="42"/>
      <c r="C17" s="37"/>
      <c r="D17" s="37"/>
      <c r="E17" s="37"/>
      <c r="F17" s="37"/>
      <c r="G17" s="37"/>
      <c r="H17" s="37"/>
      <c r="I17" s="37"/>
      <c r="J17" s="37"/>
      <c r="K17" s="37"/>
      <c r="L17" s="104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pans="1:31" s="2" customFormat="1" ht="12" customHeight="1">
      <c r="A18" s="37"/>
      <c r="B18" s="42"/>
      <c r="C18" s="37"/>
      <c r="D18" s="103" t="s">
        <v>31</v>
      </c>
      <c r="E18" s="37"/>
      <c r="F18" s="37"/>
      <c r="G18" s="37"/>
      <c r="H18" s="37"/>
      <c r="I18" s="103" t="s">
        <v>26</v>
      </c>
      <c r="J18" s="105" t="s">
        <v>32</v>
      </c>
      <c r="K18" s="37"/>
      <c r="L18" s="104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pans="1:31" s="2" customFormat="1" ht="18" customHeight="1">
      <c r="A19" s="37"/>
      <c r="B19" s="42"/>
      <c r="C19" s="37"/>
      <c r="D19" s="37"/>
      <c r="E19" s="105" t="s">
        <v>33</v>
      </c>
      <c r="F19" s="37"/>
      <c r="G19" s="37"/>
      <c r="H19" s="37"/>
      <c r="I19" s="103" t="s">
        <v>28</v>
      </c>
      <c r="J19" s="105" t="s">
        <v>34</v>
      </c>
      <c r="K19" s="37"/>
      <c r="L19" s="104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pans="1:31" s="2" customFormat="1" ht="6.95" customHeight="1">
      <c r="A20" s="37"/>
      <c r="B20" s="42"/>
      <c r="C20" s="37"/>
      <c r="D20" s="37"/>
      <c r="E20" s="37"/>
      <c r="F20" s="37"/>
      <c r="G20" s="37"/>
      <c r="H20" s="37"/>
      <c r="I20" s="37"/>
      <c r="J20" s="37"/>
      <c r="K20" s="37"/>
      <c r="L20" s="104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pans="1:31" s="2" customFormat="1" ht="12" customHeight="1">
      <c r="A21" s="37"/>
      <c r="B21" s="42"/>
      <c r="C21" s="37"/>
      <c r="D21" s="103" t="s">
        <v>36</v>
      </c>
      <c r="E21" s="37"/>
      <c r="F21" s="37"/>
      <c r="G21" s="37"/>
      <c r="H21" s="37"/>
      <c r="I21" s="103" t="s">
        <v>26</v>
      </c>
      <c r="J21" s="105" t="str">
        <f>IF('Rekapitulace stavby'!AN19="","",'Rekapitulace stavby'!AN19)</f>
        <v/>
      </c>
      <c r="K21" s="37"/>
      <c r="L21" s="104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1" s="2" customFormat="1" ht="18" customHeight="1">
      <c r="A22" s="37"/>
      <c r="B22" s="42"/>
      <c r="C22" s="37"/>
      <c r="D22" s="37"/>
      <c r="E22" s="105" t="str">
        <f>IF('Rekapitulace stavby'!E20="","",'Rekapitulace stavby'!E20)</f>
        <v xml:space="preserve"> </v>
      </c>
      <c r="F22" s="37"/>
      <c r="G22" s="37"/>
      <c r="H22" s="37"/>
      <c r="I22" s="103" t="s">
        <v>28</v>
      </c>
      <c r="J22" s="105" t="str">
        <f>IF('Rekapitulace stavby'!AN20="","",'Rekapitulace stavby'!AN20)</f>
        <v/>
      </c>
      <c r="K22" s="37"/>
      <c r="L22" s="104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1" s="2" customFormat="1" ht="6.95" customHeight="1">
      <c r="A23" s="37"/>
      <c r="B23" s="42"/>
      <c r="C23" s="37"/>
      <c r="D23" s="37"/>
      <c r="E23" s="37"/>
      <c r="F23" s="37"/>
      <c r="G23" s="37"/>
      <c r="H23" s="37"/>
      <c r="I23" s="37"/>
      <c r="J23" s="37"/>
      <c r="K23" s="37"/>
      <c r="L23" s="104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pans="1:31" s="2" customFormat="1" ht="12" customHeight="1">
      <c r="A24" s="37"/>
      <c r="B24" s="42"/>
      <c r="C24" s="37"/>
      <c r="D24" s="103" t="s">
        <v>37</v>
      </c>
      <c r="E24" s="37"/>
      <c r="F24" s="37"/>
      <c r="G24" s="37"/>
      <c r="H24" s="37"/>
      <c r="I24" s="37"/>
      <c r="J24" s="37"/>
      <c r="K24" s="37"/>
      <c r="L24" s="104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1" s="8" customFormat="1" ht="71.25" customHeight="1">
      <c r="A25" s="107"/>
      <c r="B25" s="108"/>
      <c r="C25" s="107"/>
      <c r="D25" s="107"/>
      <c r="E25" s="380" t="s">
        <v>38</v>
      </c>
      <c r="F25" s="380"/>
      <c r="G25" s="380"/>
      <c r="H25" s="380"/>
      <c r="I25" s="107"/>
      <c r="J25" s="107"/>
      <c r="K25" s="107"/>
      <c r="L25" s="109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</row>
    <row r="26" spans="1:31" s="2" customFormat="1" ht="6.95" customHeight="1">
      <c r="A26" s="37"/>
      <c r="B26" s="42"/>
      <c r="C26" s="37"/>
      <c r="D26" s="37"/>
      <c r="E26" s="37"/>
      <c r="F26" s="37"/>
      <c r="G26" s="37"/>
      <c r="H26" s="37"/>
      <c r="I26" s="37"/>
      <c r="J26" s="37"/>
      <c r="K26" s="37"/>
      <c r="L26" s="104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pans="1:31" s="2" customFormat="1" ht="6.95" customHeight="1">
      <c r="A27" s="37"/>
      <c r="B27" s="42"/>
      <c r="C27" s="37"/>
      <c r="D27" s="110"/>
      <c r="E27" s="110"/>
      <c r="F27" s="110"/>
      <c r="G27" s="110"/>
      <c r="H27" s="110"/>
      <c r="I27" s="110"/>
      <c r="J27" s="110"/>
      <c r="K27" s="110"/>
      <c r="L27" s="104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pans="1:31" s="2" customFormat="1" ht="25.35" customHeight="1">
      <c r="A28" s="37"/>
      <c r="B28" s="42"/>
      <c r="C28" s="37"/>
      <c r="D28" s="111" t="s">
        <v>39</v>
      </c>
      <c r="E28" s="37"/>
      <c r="F28" s="37"/>
      <c r="G28" s="37"/>
      <c r="H28" s="37"/>
      <c r="I28" s="37"/>
      <c r="J28" s="112">
        <f>ROUND(J83, 2)</f>
        <v>0</v>
      </c>
      <c r="K28" s="37"/>
      <c r="L28" s="104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pans="1:31" s="2" customFormat="1" ht="6.95" customHeight="1">
      <c r="A29" s="37"/>
      <c r="B29" s="42"/>
      <c r="C29" s="37"/>
      <c r="D29" s="110"/>
      <c r="E29" s="110"/>
      <c r="F29" s="110"/>
      <c r="G29" s="110"/>
      <c r="H29" s="110"/>
      <c r="I29" s="110"/>
      <c r="J29" s="110"/>
      <c r="K29" s="110"/>
      <c r="L29" s="104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pans="1:31" s="2" customFormat="1" ht="14.45" customHeight="1">
      <c r="A30" s="37"/>
      <c r="B30" s="42"/>
      <c r="C30" s="37"/>
      <c r="D30" s="37"/>
      <c r="E30" s="37"/>
      <c r="F30" s="113" t="s">
        <v>41</v>
      </c>
      <c r="G30" s="37"/>
      <c r="H30" s="37"/>
      <c r="I30" s="113" t="s">
        <v>40</v>
      </c>
      <c r="J30" s="113" t="s">
        <v>42</v>
      </c>
      <c r="K30" s="37"/>
      <c r="L30" s="104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pans="1:31" s="2" customFormat="1" ht="14.45" customHeight="1">
      <c r="A31" s="37"/>
      <c r="B31" s="42"/>
      <c r="C31" s="37"/>
      <c r="D31" s="114" t="s">
        <v>43</v>
      </c>
      <c r="E31" s="103" t="s">
        <v>44</v>
      </c>
      <c r="F31" s="115">
        <f>ROUND((SUM(BE83:BE348)),  2)</f>
        <v>0</v>
      </c>
      <c r="G31" s="37"/>
      <c r="H31" s="37"/>
      <c r="I31" s="116">
        <v>0.21</v>
      </c>
      <c r="J31" s="115">
        <f>ROUND(((SUM(BE83:BE348))*I31),  2)</f>
        <v>0</v>
      </c>
      <c r="K31" s="37"/>
      <c r="L31" s="104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pans="1:31" s="2" customFormat="1" ht="14.45" customHeight="1">
      <c r="A32" s="37"/>
      <c r="B32" s="42"/>
      <c r="C32" s="37"/>
      <c r="D32" s="37"/>
      <c r="E32" s="103" t="s">
        <v>45</v>
      </c>
      <c r="F32" s="115">
        <f>ROUND((SUM(BF83:BF348)),  2)</f>
        <v>0</v>
      </c>
      <c r="G32" s="37"/>
      <c r="H32" s="37"/>
      <c r="I32" s="116">
        <v>0.12</v>
      </c>
      <c r="J32" s="115">
        <f>ROUND(((SUM(BF83:BF348))*I32),  2)</f>
        <v>0</v>
      </c>
      <c r="K32" s="37"/>
      <c r="L32" s="104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spans="1:31" s="2" customFormat="1" ht="14.45" hidden="1" customHeight="1">
      <c r="A33" s="37"/>
      <c r="B33" s="42"/>
      <c r="C33" s="37"/>
      <c r="D33" s="37"/>
      <c r="E33" s="103" t="s">
        <v>46</v>
      </c>
      <c r="F33" s="115">
        <f>ROUND((SUM(BG83:BG348)),  2)</f>
        <v>0</v>
      </c>
      <c r="G33" s="37"/>
      <c r="H33" s="37"/>
      <c r="I33" s="116">
        <v>0.21</v>
      </c>
      <c r="J33" s="115">
        <f>0</f>
        <v>0</v>
      </c>
      <c r="K33" s="37"/>
      <c r="L33" s="104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spans="1:31" s="2" customFormat="1" ht="14.45" hidden="1" customHeight="1">
      <c r="A34" s="37"/>
      <c r="B34" s="42"/>
      <c r="C34" s="37"/>
      <c r="D34" s="37"/>
      <c r="E34" s="103" t="s">
        <v>47</v>
      </c>
      <c r="F34" s="115">
        <f>ROUND((SUM(BH83:BH348)),  2)</f>
        <v>0</v>
      </c>
      <c r="G34" s="37"/>
      <c r="H34" s="37"/>
      <c r="I34" s="116">
        <v>0.12</v>
      </c>
      <c r="J34" s="115">
        <f>0</f>
        <v>0</v>
      </c>
      <c r="K34" s="37"/>
      <c r="L34" s="104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spans="1:31" s="2" customFormat="1" ht="14.45" hidden="1" customHeight="1">
      <c r="A35" s="37"/>
      <c r="B35" s="42"/>
      <c r="C35" s="37"/>
      <c r="D35" s="37"/>
      <c r="E35" s="103" t="s">
        <v>48</v>
      </c>
      <c r="F35" s="115">
        <f>ROUND((SUM(BI83:BI348)),  2)</f>
        <v>0</v>
      </c>
      <c r="G35" s="37"/>
      <c r="H35" s="37"/>
      <c r="I35" s="116">
        <v>0</v>
      </c>
      <c r="J35" s="115">
        <f>0</f>
        <v>0</v>
      </c>
      <c r="K35" s="37"/>
      <c r="L35" s="104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pans="1:31" s="2" customFormat="1" ht="6.95" customHeight="1">
      <c r="A36" s="37"/>
      <c r="B36" s="42"/>
      <c r="C36" s="37"/>
      <c r="D36" s="37"/>
      <c r="E36" s="37"/>
      <c r="F36" s="37"/>
      <c r="G36" s="37"/>
      <c r="H36" s="37"/>
      <c r="I36" s="37"/>
      <c r="J36" s="37"/>
      <c r="K36" s="37"/>
      <c r="L36" s="104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pans="1:31" s="2" customFormat="1" ht="25.35" customHeight="1">
      <c r="A37" s="37"/>
      <c r="B37" s="42"/>
      <c r="C37" s="117"/>
      <c r="D37" s="118" t="s">
        <v>49</v>
      </c>
      <c r="E37" s="119"/>
      <c r="F37" s="119"/>
      <c r="G37" s="120" t="s">
        <v>50</v>
      </c>
      <c r="H37" s="121" t="s">
        <v>51</v>
      </c>
      <c r="I37" s="119"/>
      <c r="J37" s="122">
        <f>SUM(J28:J35)</f>
        <v>0</v>
      </c>
      <c r="K37" s="123"/>
      <c r="L37" s="104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pans="1:31" s="2" customFormat="1" ht="14.45" customHeight="1">
      <c r="A38" s="37"/>
      <c r="B38" s="124"/>
      <c r="C38" s="125"/>
      <c r="D38" s="125"/>
      <c r="E38" s="125"/>
      <c r="F38" s="125"/>
      <c r="G38" s="125"/>
      <c r="H38" s="125"/>
      <c r="I38" s="125"/>
      <c r="J38" s="125"/>
      <c r="K38" s="125"/>
      <c r="L38" s="104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42" spans="1:31" s="2" customFormat="1" ht="6.95" customHeight="1">
      <c r="A42" s="37"/>
      <c r="B42" s="126"/>
      <c r="C42" s="127"/>
      <c r="D42" s="127"/>
      <c r="E42" s="127"/>
      <c r="F42" s="127"/>
      <c r="G42" s="127"/>
      <c r="H42" s="127"/>
      <c r="I42" s="127"/>
      <c r="J42" s="127"/>
      <c r="K42" s="127"/>
      <c r="L42" s="104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</row>
    <row r="43" spans="1:31" s="2" customFormat="1" ht="24.95" customHeight="1">
      <c r="A43" s="37"/>
      <c r="B43" s="38"/>
      <c r="C43" s="26" t="s">
        <v>82</v>
      </c>
      <c r="D43" s="39"/>
      <c r="E43" s="39"/>
      <c r="F43" s="39"/>
      <c r="G43" s="39"/>
      <c r="H43" s="39"/>
      <c r="I43" s="39"/>
      <c r="J43" s="39"/>
      <c r="K43" s="39"/>
      <c r="L43" s="104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</row>
    <row r="44" spans="1:31" s="2" customFormat="1" ht="6.95" customHeight="1">
      <c r="A44" s="37"/>
      <c r="B44" s="38"/>
      <c r="C44" s="39"/>
      <c r="D44" s="39"/>
      <c r="E44" s="39"/>
      <c r="F44" s="39"/>
      <c r="G44" s="39"/>
      <c r="H44" s="39"/>
      <c r="I44" s="39"/>
      <c r="J44" s="39"/>
      <c r="K44" s="39"/>
      <c r="L44" s="104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</row>
    <row r="45" spans="1:31" s="2" customFormat="1" ht="12" customHeight="1">
      <c r="A45" s="37"/>
      <c r="B45" s="38"/>
      <c r="C45" s="32" t="s">
        <v>16</v>
      </c>
      <c r="D45" s="39"/>
      <c r="E45" s="39"/>
      <c r="F45" s="39"/>
      <c r="G45" s="39"/>
      <c r="H45" s="39"/>
      <c r="I45" s="39"/>
      <c r="J45" s="39"/>
      <c r="K45" s="39"/>
      <c r="L45" s="104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</row>
    <row r="46" spans="1:31" s="2" customFormat="1" ht="30" customHeight="1">
      <c r="A46" s="37"/>
      <c r="B46" s="38"/>
      <c r="C46" s="39"/>
      <c r="D46" s="39"/>
      <c r="E46" s="355" t="str">
        <f>E7</f>
        <v>Rekonstrukce komunikace na p.p.č. 907, 220/15 a 863 k.ú. Výsluní</v>
      </c>
      <c r="F46" s="381"/>
      <c r="G46" s="381"/>
      <c r="H46" s="381"/>
      <c r="I46" s="39"/>
      <c r="J46" s="39"/>
      <c r="K46" s="39"/>
      <c r="L46" s="104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</row>
    <row r="47" spans="1:31" s="2" customFormat="1" ht="6.95" customHeight="1">
      <c r="A47" s="37"/>
      <c r="B47" s="38"/>
      <c r="C47" s="39"/>
      <c r="D47" s="39"/>
      <c r="E47" s="39"/>
      <c r="F47" s="39"/>
      <c r="G47" s="39"/>
      <c r="H47" s="39"/>
      <c r="I47" s="39"/>
      <c r="J47" s="39"/>
      <c r="K47" s="39"/>
      <c r="L47" s="104"/>
      <c r="S47" s="37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</row>
    <row r="48" spans="1:31" s="2" customFormat="1" ht="12" customHeight="1">
      <c r="A48" s="37"/>
      <c r="B48" s="38"/>
      <c r="C48" s="32" t="s">
        <v>21</v>
      </c>
      <c r="D48" s="39"/>
      <c r="E48" s="39"/>
      <c r="F48" s="30" t="str">
        <f>F10</f>
        <v xml:space="preserve"> </v>
      </c>
      <c r="G48" s="39"/>
      <c r="H48" s="39"/>
      <c r="I48" s="32" t="s">
        <v>23</v>
      </c>
      <c r="J48" s="62" t="str">
        <f>IF(J10="","",J10)</f>
        <v>9. 2. 2024</v>
      </c>
      <c r="K48" s="39"/>
      <c r="L48" s="104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</row>
    <row r="49" spans="1:47" s="2" customFormat="1" ht="6.95" customHeight="1">
      <c r="A49" s="37"/>
      <c r="B49" s="38"/>
      <c r="C49" s="39"/>
      <c r="D49" s="39"/>
      <c r="E49" s="39"/>
      <c r="F49" s="39"/>
      <c r="G49" s="39"/>
      <c r="H49" s="39"/>
      <c r="I49" s="39"/>
      <c r="J49" s="39"/>
      <c r="K49" s="39"/>
      <c r="L49" s="104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</row>
    <row r="50" spans="1:47" s="2" customFormat="1" ht="40.15" customHeight="1">
      <c r="A50" s="37"/>
      <c r="B50" s="38"/>
      <c r="C50" s="32" t="s">
        <v>25</v>
      </c>
      <c r="D50" s="39"/>
      <c r="E50" s="39"/>
      <c r="F50" s="30" t="str">
        <f>E13</f>
        <v>Město Výsluní, č.p. 14, 431 83 Výsluní</v>
      </c>
      <c r="G50" s="39"/>
      <c r="H50" s="39"/>
      <c r="I50" s="32" t="s">
        <v>31</v>
      </c>
      <c r="J50" s="35" t="str">
        <f>E19</f>
        <v xml:space="preserve">IQ PROJEKT s.r.o.  Školní 3635   Chomutov </v>
      </c>
      <c r="K50" s="39"/>
      <c r="L50" s="104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</row>
    <row r="51" spans="1:47" s="2" customFormat="1" ht="15.2" customHeight="1">
      <c r="A51" s="37"/>
      <c r="B51" s="38"/>
      <c r="C51" s="32" t="s">
        <v>29</v>
      </c>
      <c r="D51" s="39"/>
      <c r="E51" s="39"/>
      <c r="F51" s="30" t="str">
        <f>IF(E16="","",E16)</f>
        <v>Vyplň údaj</v>
      </c>
      <c r="G51" s="39"/>
      <c r="H51" s="39"/>
      <c r="I51" s="32" t="s">
        <v>36</v>
      </c>
      <c r="J51" s="35" t="str">
        <f>E22</f>
        <v xml:space="preserve"> </v>
      </c>
      <c r="K51" s="39"/>
      <c r="L51" s="104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</row>
    <row r="52" spans="1:47" s="2" customFormat="1" ht="10.35" customHeight="1">
      <c r="A52" s="37"/>
      <c r="B52" s="38"/>
      <c r="C52" s="39"/>
      <c r="D52" s="39"/>
      <c r="E52" s="39"/>
      <c r="F52" s="39"/>
      <c r="G52" s="39"/>
      <c r="H52" s="39"/>
      <c r="I52" s="39"/>
      <c r="J52" s="39"/>
      <c r="K52" s="39"/>
      <c r="L52" s="104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</row>
    <row r="53" spans="1:47" s="2" customFormat="1" ht="29.25" customHeight="1">
      <c r="A53" s="37"/>
      <c r="B53" s="38"/>
      <c r="C53" s="128" t="s">
        <v>83</v>
      </c>
      <c r="D53" s="129"/>
      <c r="E53" s="129"/>
      <c r="F53" s="129"/>
      <c r="G53" s="129"/>
      <c r="H53" s="129"/>
      <c r="I53" s="129"/>
      <c r="J53" s="130" t="s">
        <v>84</v>
      </c>
      <c r="K53" s="129"/>
      <c r="L53" s="104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</row>
    <row r="54" spans="1:47" s="2" customFormat="1" ht="10.35" customHeight="1">
      <c r="A54" s="37"/>
      <c r="B54" s="38"/>
      <c r="C54" s="39"/>
      <c r="D54" s="39"/>
      <c r="E54" s="39"/>
      <c r="F54" s="39"/>
      <c r="G54" s="39"/>
      <c r="H54" s="39"/>
      <c r="I54" s="39"/>
      <c r="J54" s="39"/>
      <c r="K54" s="39"/>
      <c r="L54" s="104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</row>
    <row r="55" spans="1:47" s="2" customFormat="1" ht="22.9" customHeight="1">
      <c r="A55" s="37"/>
      <c r="B55" s="38"/>
      <c r="C55" s="131" t="s">
        <v>71</v>
      </c>
      <c r="D55" s="39"/>
      <c r="E55" s="39"/>
      <c r="F55" s="39"/>
      <c r="G55" s="39"/>
      <c r="H55" s="39"/>
      <c r="I55" s="39"/>
      <c r="J55" s="80">
        <f>J83</f>
        <v>0</v>
      </c>
      <c r="K55" s="39"/>
      <c r="L55" s="104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U55" s="20" t="s">
        <v>85</v>
      </c>
    </row>
    <row r="56" spans="1:47" s="9" customFormat="1" ht="24.95" customHeight="1">
      <c r="B56" s="132"/>
      <c r="C56" s="133"/>
      <c r="D56" s="134" t="s">
        <v>86</v>
      </c>
      <c r="E56" s="135"/>
      <c r="F56" s="135"/>
      <c r="G56" s="135"/>
      <c r="H56" s="135"/>
      <c r="I56" s="135"/>
      <c r="J56" s="136">
        <f>J84</f>
        <v>0</v>
      </c>
      <c r="K56" s="133"/>
      <c r="L56" s="137"/>
    </row>
    <row r="57" spans="1:47" s="10" customFormat="1" ht="19.899999999999999" customHeight="1">
      <c r="B57" s="138"/>
      <c r="C57" s="139"/>
      <c r="D57" s="140" t="s">
        <v>87</v>
      </c>
      <c r="E57" s="141"/>
      <c r="F57" s="141"/>
      <c r="G57" s="141"/>
      <c r="H57" s="141"/>
      <c r="I57" s="141"/>
      <c r="J57" s="142">
        <f>J85</f>
        <v>0</v>
      </c>
      <c r="K57" s="139"/>
      <c r="L57" s="143"/>
    </row>
    <row r="58" spans="1:47" s="10" customFormat="1" ht="19.899999999999999" customHeight="1">
      <c r="B58" s="138"/>
      <c r="C58" s="139"/>
      <c r="D58" s="140" t="s">
        <v>88</v>
      </c>
      <c r="E58" s="141"/>
      <c r="F58" s="141"/>
      <c r="G58" s="141"/>
      <c r="H58" s="141"/>
      <c r="I58" s="141"/>
      <c r="J58" s="142">
        <f>J193</f>
        <v>0</v>
      </c>
      <c r="K58" s="139"/>
      <c r="L58" s="143"/>
    </row>
    <row r="59" spans="1:47" s="10" customFormat="1" ht="19.899999999999999" customHeight="1">
      <c r="B59" s="138"/>
      <c r="C59" s="139"/>
      <c r="D59" s="140" t="s">
        <v>89</v>
      </c>
      <c r="E59" s="141"/>
      <c r="F59" s="141"/>
      <c r="G59" s="141"/>
      <c r="H59" s="141"/>
      <c r="I59" s="141"/>
      <c r="J59" s="142">
        <f>J258</f>
        <v>0</v>
      </c>
      <c r="K59" s="139"/>
      <c r="L59" s="143"/>
    </row>
    <row r="60" spans="1:47" s="10" customFormat="1" ht="19.899999999999999" customHeight="1">
      <c r="B60" s="138"/>
      <c r="C60" s="139"/>
      <c r="D60" s="140" t="s">
        <v>90</v>
      </c>
      <c r="E60" s="141"/>
      <c r="F60" s="141"/>
      <c r="G60" s="141"/>
      <c r="H60" s="141"/>
      <c r="I60" s="141"/>
      <c r="J60" s="142">
        <f>J303</f>
        <v>0</v>
      </c>
      <c r="K60" s="139"/>
      <c r="L60" s="143"/>
    </row>
    <row r="61" spans="1:47" s="10" customFormat="1" ht="19.899999999999999" customHeight="1">
      <c r="B61" s="138"/>
      <c r="C61" s="139"/>
      <c r="D61" s="140" t="s">
        <v>91</v>
      </c>
      <c r="E61" s="141"/>
      <c r="F61" s="141"/>
      <c r="G61" s="141"/>
      <c r="H61" s="141"/>
      <c r="I61" s="141"/>
      <c r="J61" s="142">
        <f>J326</f>
        <v>0</v>
      </c>
      <c r="K61" s="139"/>
      <c r="L61" s="143"/>
    </row>
    <row r="62" spans="1:47" s="9" customFormat="1" ht="24.95" customHeight="1">
      <c r="B62" s="132"/>
      <c r="C62" s="133"/>
      <c r="D62" s="134" t="s">
        <v>92</v>
      </c>
      <c r="E62" s="135"/>
      <c r="F62" s="135"/>
      <c r="G62" s="135"/>
      <c r="H62" s="135"/>
      <c r="I62" s="135"/>
      <c r="J62" s="136">
        <f>J330</f>
        <v>0</v>
      </c>
      <c r="K62" s="133"/>
      <c r="L62" s="137"/>
    </row>
    <row r="63" spans="1:47" s="10" customFormat="1" ht="19.899999999999999" customHeight="1">
      <c r="B63" s="138"/>
      <c r="C63" s="139"/>
      <c r="D63" s="140" t="s">
        <v>93</v>
      </c>
      <c r="E63" s="141"/>
      <c r="F63" s="141"/>
      <c r="G63" s="141"/>
      <c r="H63" s="141"/>
      <c r="I63" s="141"/>
      <c r="J63" s="142">
        <f>J331</f>
        <v>0</v>
      </c>
      <c r="K63" s="139"/>
      <c r="L63" s="143"/>
    </row>
    <row r="64" spans="1:47" s="10" customFormat="1" ht="19.899999999999999" customHeight="1">
      <c r="B64" s="138"/>
      <c r="C64" s="139"/>
      <c r="D64" s="140" t="s">
        <v>94</v>
      </c>
      <c r="E64" s="141"/>
      <c r="F64" s="141"/>
      <c r="G64" s="141"/>
      <c r="H64" s="141"/>
      <c r="I64" s="141"/>
      <c r="J64" s="142">
        <f>J338</f>
        <v>0</v>
      </c>
      <c r="K64" s="139"/>
      <c r="L64" s="143"/>
    </row>
    <row r="65" spans="1:31" s="10" customFormat="1" ht="19.899999999999999" customHeight="1">
      <c r="B65" s="138"/>
      <c r="C65" s="139"/>
      <c r="D65" s="140" t="s">
        <v>95</v>
      </c>
      <c r="E65" s="141"/>
      <c r="F65" s="141"/>
      <c r="G65" s="141"/>
      <c r="H65" s="141"/>
      <c r="I65" s="141"/>
      <c r="J65" s="142">
        <f>J345</f>
        <v>0</v>
      </c>
      <c r="K65" s="139"/>
      <c r="L65" s="143"/>
    </row>
    <row r="66" spans="1:31" s="2" customFormat="1" ht="21.75" customHeight="1">
      <c r="A66" s="37"/>
      <c r="B66" s="38"/>
      <c r="C66" s="39"/>
      <c r="D66" s="39"/>
      <c r="E66" s="39"/>
      <c r="F66" s="39"/>
      <c r="G66" s="39"/>
      <c r="H66" s="39"/>
      <c r="I66" s="39"/>
      <c r="J66" s="39"/>
      <c r="K66" s="39"/>
      <c r="L66" s="104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</row>
    <row r="67" spans="1:31" s="2" customFormat="1" ht="6.95" customHeight="1">
      <c r="A67" s="37"/>
      <c r="B67" s="50"/>
      <c r="C67" s="51"/>
      <c r="D67" s="51"/>
      <c r="E67" s="51"/>
      <c r="F67" s="51"/>
      <c r="G67" s="51"/>
      <c r="H67" s="51"/>
      <c r="I67" s="51"/>
      <c r="J67" s="51"/>
      <c r="K67" s="51"/>
      <c r="L67" s="104"/>
      <c r="S67" s="3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</row>
    <row r="71" spans="1:31" s="2" customFormat="1" ht="6.95" customHeight="1">
      <c r="A71" s="37"/>
      <c r="B71" s="52"/>
      <c r="C71" s="53"/>
      <c r="D71" s="53"/>
      <c r="E71" s="53"/>
      <c r="F71" s="53"/>
      <c r="G71" s="53"/>
      <c r="H71" s="53"/>
      <c r="I71" s="53"/>
      <c r="J71" s="53"/>
      <c r="K71" s="53"/>
      <c r="L71" s="104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</row>
    <row r="72" spans="1:31" s="2" customFormat="1" ht="24.95" customHeight="1">
      <c r="A72" s="37"/>
      <c r="B72" s="38"/>
      <c r="C72" s="26" t="s">
        <v>96</v>
      </c>
      <c r="D72" s="39"/>
      <c r="E72" s="39"/>
      <c r="F72" s="39"/>
      <c r="G72" s="39"/>
      <c r="H72" s="39"/>
      <c r="I72" s="39"/>
      <c r="J72" s="39"/>
      <c r="K72" s="39"/>
      <c r="L72" s="104"/>
      <c r="S72" s="37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</row>
    <row r="73" spans="1:31" s="2" customFormat="1" ht="6.95" customHeight="1">
      <c r="A73" s="37"/>
      <c r="B73" s="38"/>
      <c r="C73" s="39"/>
      <c r="D73" s="39"/>
      <c r="E73" s="39"/>
      <c r="F73" s="39"/>
      <c r="G73" s="39"/>
      <c r="H73" s="39"/>
      <c r="I73" s="39"/>
      <c r="J73" s="39"/>
      <c r="K73" s="39"/>
      <c r="L73" s="104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</row>
    <row r="74" spans="1:31" s="2" customFormat="1" ht="12" customHeight="1">
      <c r="A74" s="37"/>
      <c r="B74" s="38"/>
      <c r="C74" s="32" t="s">
        <v>16</v>
      </c>
      <c r="D74" s="39"/>
      <c r="E74" s="39"/>
      <c r="F74" s="39"/>
      <c r="G74" s="39"/>
      <c r="H74" s="39"/>
      <c r="I74" s="39"/>
      <c r="J74" s="39"/>
      <c r="K74" s="39"/>
      <c r="L74" s="104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</row>
    <row r="75" spans="1:31" s="2" customFormat="1" ht="30" customHeight="1">
      <c r="A75" s="37"/>
      <c r="B75" s="38"/>
      <c r="C75" s="39"/>
      <c r="D75" s="39"/>
      <c r="E75" s="355" t="str">
        <f>E7</f>
        <v>Rekonstrukce komunikace na p.p.č. 907, 220/15 a 863 k.ú. Výsluní</v>
      </c>
      <c r="F75" s="381"/>
      <c r="G75" s="381"/>
      <c r="H75" s="381"/>
      <c r="I75" s="39"/>
      <c r="J75" s="39"/>
      <c r="K75" s="39"/>
      <c r="L75" s="104"/>
      <c r="S75" s="37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</row>
    <row r="76" spans="1:31" s="2" customFormat="1" ht="6.95" customHeigh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104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pans="1:31" s="2" customFormat="1" ht="12" customHeight="1">
      <c r="A77" s="37"/>
      <c r="B77" s="38"/>
      <c r="C77" s="32" t="s">
        <v>21</v>
      </c>
      <c r="D77" s="39"/>
      <c r="E77" s="39"/>
      <c r="F77" s="30" t="str">
        <f>F10</f>
        <v xml:space="preserve"> </v>
      </c>
      <c r="G77" s="39"/>
      <c r="H77" s="39"/>
      <c r="I77" s="32" t="s">
        <v>23</v>
      </c>
      <c r="J77" s="62" t="str">
        <f>IF(J10="","",J10)</f>
        <v>9. 2. 2024</v>
      </c>
      <c r="K77" s="39"/>
      <c r="L77" s="104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78" spans="1:31" s="2" customFormat="1" ht="6.95" customHeight="1">
      <c r="A78" s="37"/>
      <c r="B78" s="38"/>
      <c r="C78" s="39"/>
      <c r="D78" s="39"/>
      <c r="E78" s="39"/>
      <c r="F78" s="39"/>
      <c r="G78" s="39"/>
      <c r="H78" s="39"/>
      <c r="I78" s="39"/>
      <c r="J78" s="39"/>
      <c r="K78" s="39"/>
      <c r="L78" s="104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</row>
    <row r="79" spans="1:31" s="2" customFormat="1" ht="40.15" customHeight="1">
      <c r="A79" s="37"/>
      <c r="B79" s="38"/>
      <c r="C79" s="32" t="s">
        <v>25</v>
      </c>
      <c r="D79" s="39"/>
      <c r="E79" s="39"/>
      <c r="F79" s="30" t="str">
        <f>E13</f>
        <v>Město Výsluní, č.p. 14, 431 83 Výsluní</v>
      </c>
      <c r="G79" s="39"/>
      <c r="H79" s="39"/>
      <c r="I79" s="32" t="s">
        <v>31</v>
      </c>
      <c r="J79" s="35" t="str">
        <f>E19</f>
        <v xml:space="preserve">IQ PROJEKT s.r.o.  Školní 3635   Chomutov </v>
      </c>
      <c r="K79" s="39"/>
      <c r="L79" s="104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</row>
    <row r="80" spans="1:31" s="2" customFormat="1" ht="15.2" customHeight="1">
      <c r="A80" s="37"/>
      <c r="B80" s="38"/>
      <c r="C80" s="32" t="s">
        <v>29</v>
      </c>
      <c r="D80" s="39"/>
      <c r="E80" s="39"/>
      <c r="F80" s="30" t="str">
        <f>IF(E16="","",E16)</f>
        <v>Vyplň údaj</v>
      </c>
      <c r="G80" s="39"/>
      <c r="H80" s="39"/>
      <c r="I80" s="32" t="s">
        <v>36</v>
      </c>
      <c r="J80" s="35" t="str">
        <f>E22</f>
        <v xml:space="preserve"> </v>
      </c>
      <c r="K80" s="39"/>
      <c r="L80" s="104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</row>
    <row r="81" spans="1:65" s="2" customFormat="1" ht="10.35" customHeight="1">
      <c r="A81" s="37"/>
      <c r="B81" s="38"/>
      <c r="C81" s="39"/>
      <c r="D81" s="39"/>
      <c r="E81" s="39"/>
      <c r="F81" s="39"/>
      <c r="G81" s="39"/>
      <c r="H81" s="39"/>
      <c r="I81" s="39"/>
      <c r="J81" s="39"/>
      <c r="K81" s="39"/>
      <c r="L81" s="104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pans="1:65" s="11" customFormat="1" ht="29.25" customHeight="1">
      <c r="A82" s="144"/>
      <c r="B82" s="145"/>
      <c r="C82" s="146" t="s">
        <v>97</v>
      </c>
      <c r="D82" s="147" t="s">
        <v>58</v>
      </c>
      <c r="E82" s="147" t="s">
        <v>54</v>
      </c>
      <c r="F82" s="147" t="s">
        <v>55</v>
      </c>
      <c r="G82" s="147" t="s">
        <v>98</v>
      </c>
      <c r="H82" s="147" t="s">
        <v>99</v>
      </c>
      <c r="I82" s="147" t="s">
        <v>100</v>
      </c>
      <c r="J82" s="147" t="s">
        <v>84</v>
      </c>
      <c r="K82" s="148" t="s">
        <v>101</v>
      </c>
      <c r="L82" s="149"/>
      <c r="M82" s="71" t="s">
        <v>19</v>
      </c>
      <c r="N82" s="72" t="s">
        <v>43</v>
      </c>
      <c r="O82" s="72" t="s">
        <v>102</v>
      </c>
      <c r="P82" s="72" t="s">
        <v>103</v>
      </c>
      <c r="Q82" s="72" t="s">
        <v>104</v>
      </c>
      <c r="R82" s="72" t="s">
        <v>105</v>
      </c>
      <c r="S82" s="72" t="s">
        <v>106</v>
      </c>
      <c r="T82" s="73" t="s">
        <v>107</v>
      </c>
      <c r="U82" s="144"/>
      <c r="V82" s="144"/>
      <c r="W82" s="144"/>
      <c r="X82" s="144"/>
      <c r="Y82" s="144"/>
      <c r="Z82" s="144"/>
      <c r="AA82" s="144"/>
      <c r="AB82" s="144"/>
      <c r="AC82" s="144"/>
      <c r="AD82" s="144"/>
      <c r="AE82" s="144"/>
    </row>
    <row r="83" spans="1:65" s="2" customFormat="1" ht="22.9" customHeight="1">
      <c r="A83" s="37"/>
      <c r="B83" s="38"/>
      <c r="C83" s="78" t="s">
        <v>108</v>
      </c>
      <c r="D83" s="39"/>
      <c r="E83" s="39"/>
      <c r="F83" s="39"/>
      <c r="G83" s="39"/>
      <c r="H83" s="39"/>
      <c r="I83" s="39"/>
      <c r="J83" s="150">
        <f>BK83</f>
        <v>0</v>
      </c>
      <c r="K83" s="39"/>
      <c r="L83" s="42"/>
      <c r="M83" s="74"/>
      <c r="N83" s="151"/>
      <c r="O83" s="75"/>
      <c r="P83" s="152">
        <f>P84+P330</f>
        <v>0</v>
      </c>
      <c r="Q83" s="75"/>
      <c r="R83" s="152">
        <f>R84+R330</f>
        <v>480.93108040000004</v>
      </c>
      <c r="S83" s="75"/>
      <c r="T83" s="153">
        <f>T84+T330</f>
        <v>626.52669000000003</v>
      </c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T83" s="20" t="s">
        <v>72</v>
      </c>
      <c r="AU83" s="20" t="s">
        <v>85</v>
      </c>
      <c r="BK83" s="154">
        <f>BK84+BK330</f>
        <v>0</v>
      </c>
    </row>
    <row r="84" spans="1:65" s="12" customFormat="1" ht="25.9" customHeight="1">
      <c r="B84" s="155"/>
      <c r="C84" s="156"/>
      <c r="D84" s="157" t="s">
        <v>72</v>
      </c>
      <c r="E84" s="158" t="s">
        <v>109</v>
      </c>
      <c r="F84" s="158" t="s">
        <v>110</v>
      </c>
      <c r="G84" s="156"/>
      <c r="H84" s="156"/>
      <c r="I84" s="159"/>
      <c r="J84" s="160">
        <f>BK84</f>
        <v>0</v>
      </c>
      <c r="K84" s="156"/>
      <c r="L84" s="161"/>
      <c r="M84" s="162"/>
      <c r="N84" s="163"/>
      <c r="O84" s="163"/>
      <c r="P84" s="164">
        <f>P85+P193+P258+P303+P326</f>
        <v>0</v>
      </c>
      <c r="Q84" s="163"/>
      <c r="R84" s="164">
        <f>R85+R193+R258+R303+R326</f>
        <v>480.93108040000004</v>
      </c>
      <c r="S84" s="163"/>
      <c r="T84" s="165">
        <f>T85+T193+T258+T303+T326</f>
        <v>626.52669000000003</v>
      </c>
      <c r="AR84" s="166" t="s">
        <v>78</v>
      </c>
      <c r="AT84" s="167" t="s">
        <v>72</v>
      </c>
      <c r="AU84" s="167" t="s">
        <v>73</v>
      </c>
      <c r="AY84" s="166" t="s">
        <v>111</v>
      </c>
      <c r="BK84" s="168">
        <f>BK85+BK193+BK258+BK303+BK326</f>
        <v>0</v>
      </c>
    </row>
    <row r="85" spans="1:65" s="12" customFormat="1" ht="22.9" customHeight="1">
      <c r="B85" s="155"/>
      <c r="C85" s="156"/>
      <c r="D85" s="157" t="s">
        <v>72</v>
      </c>
      <c r="E85" s="169" t="s">
        <v>78</v>
      </c>
      <c r="F85" s="169" t="s">
        <v>112</v>
      </c>
      <c r="G85" s="156"/>
      <c r="H85" s="156"/>
      <c r="I85" s="159"/>
      <c r="J85" s="170">
        <f>BK85</f>
        <v>0</v>
      </c>
      <c r="K85" s="156"/>
      <c r="L85" s="161"/>
      <c r="M85" s="162"/>
      <c r="N85" s="163"/>
      <c r="O85" s="163"/>
      <c r="P85" s="164">
        <f>SUM(P86:P192)</f>
        <v>0</v>
      </c>
      <c r="Q85" s="163"/>
      <c r="R85" s="164">
        <f>SUM(R86:R192)</f>
        <v>3.0630000000000002E-3</v>
      </c>
      <c r="S85" s="163"/>
      <c r="T85" s="165">
        <f>SUM(T86:T192)</f>
        <v>591.87669000000005</v>
      </c>
      <c r="AR85" s="166" t="s">
        <v>78</v>
      </c>
      <c r="AT85" s="167" t="s">
        <v>72</v>
      </c>
      <c r="AU85" s="167" t="s">
        <v>78</v>
      </c>
      <c r="AY85" s="166" t="s">
        <v>111</v>
      </c>
      <c r="BK85" s="168">
        <f>SUM(BK86:BK192)</f>
        <v>0</v>
      </c>
    </row>
    <row r="86" spans="1:65" s="2" customFormat="1" ht="24.2" customHeight="1">
      <c r="A86" s="37"/>
      <c r="B86" s="38"/>
      <c r="C86" s="171" t="s">
        <v>78</v>
      </c>
      <c r="D86" s="171" t="s">
        <v>113</v>
      </c>
      <c r="E86" s="172" t="s">
        <v>114</v>
      </c>
      <c r="F86" s="173" t="s">
        <v>115</v>
      </c>
      <c r="G86" s="174" t="s">
        <v>116</v>
      </c>
      <c r="H86" s="175">
        <v>7.84</v>
      </c>
      <c r="I86" s="176"/>
      <c r="J86" s="177">
        <f>ROUND(I86*H86,2)</f>
        <v>0</v>
      </c>
      <c r="K86" s="173" t="s">
        <v>117</v>
      </c>
      <c r="L86" s="42"/>
      <c r="M86" s="178" t="s">
        <v>19</v>
      </c>
      <c r="N86" s="179" t="s">
        <v>44</v>
      </c>
      <c r="O86" s="67"/>
      <c r="P86" s="180">
        <f>O86*H86</f>
        <v>0</v>
      </c>
      <c r="Q86" s="180">
        <v>0</v>
      </c>
      <c r="R86" s="180">
        <f>Q86*H86</f>
        <v>0</v>
      </c>
      <c r="S86" s="180">
        <v>0.58599999999999997</v>
      </c>
      <c r="T86" s="181">
        <f>S86*H86</f>
        <v>4.5942399999999992</v>
      </c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R86" s="182" t="s">
        <v>118</v>
      </c>
      <c r="AT86" s="182" t="s">
        <v>113</v>
      </c>
      <c r="AU86" s="182" t="s">
        <v>80</v>
      </c>
      <c r="AY86" s="20" t="s">
        <v>111</v>
      </c>
      <c r="BE86" s="183">
        <f>IF(N86="základní",J86,0)</f>
        <v>0</v>
      </c>
      <c r="BF86" s="183">
        <f>IF(N86="snížená",J86,0)</f>
        <v>0</v>
      </c>
      <c r="BG86" s="183">
        <f>IF(N86="zákl. přenesená",J86,0)</f>
        <v>0</v>
      </c>
      <c r="BH86" s="183">
        <f>IF(N86="sníž. přenesená",J86,0)</f>
        <v>0</v>
      </c>
      <c r="BI86" s="183">
        <f>IF(N86="nulová",J86,0)</f>
        <v>0</v>
      </c>
      <c r="BJ86" s="20" t="s">
        <v>78</v>
      </c>
      <c r="BK86" s="183">
        <f>ROUND(I86*H86,2)</f>
        <v>0</v>
      </c>
      <c r="BL86" s="20" t="s">
        <v>118</v>
      </c>
      <c r="BM86" s="182" t="s">
        <v>119</v>
      </c>
    </row>
    <row r="87" spans="1:65" s="2" customFormat="1" ht="39">
      <c r="A87" s="37"/>
      <c r="B87" s="38"/>
      <c r="C87" s="39"/>
      <c r="D87" s="184" t="s">
        <v>120</v>
      </c>
      <c r="E87" s="39"/>
      <c r="F87" s="185" t="s">
        <v>121</v>
      </c>
      <c r="G87" s="39"/>
      <c r="H87" s="39"/>
      <c r="I87" s="186"/>
      <c r="J87" s="39"/>
      <c r="K87" s="39"/>
      <c r="L87" s="42"/>
      <c r="M87" s="187"/>
      <c r="N87" s="188"/>
      <c r="O87" s="67"/>
      <c r="P87" s="67"/>
      <c r="Q87" s="67"/>
      <c r="R87" s="67"/>
      <c r="S87" s="67"/>
      <c r="T87" s="68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T87" s="20" t="s">
        <v>120</v>
      </c>
      <c r="AU87" s="20" t="s">
        <v>80</v>
      </c>
    </row>
    <row r="88" spans="1:65" s="2" customFormat="1" ht="11.25">
      <c r="A88" s="37"/>
      <c r="B88" s="38"/>
      <c r="C88" s="39"/>
      <c r="D88" s="189" t="s">
        <v>122</v>
      </c>
      <c r="E88" s="39"/>
      <c r="F88" s="190" t="s">
        <v>123</v>
      </c>
      <c r="G88" s="39"/>
      <c r="H88" s="39"/>
      <c r="I88" s="186"/>
      <c r="J88" s="39"/>
      <c r="K88" s="39"/>
      <c r="L88" s="42"/>
      <c r="M88" s="187"/>
      <c r="N88" s="188"/>
      <c r="O88" s="67"/>
      <c r="P88" s="67"/>
      <c r="Q88" s="67"/>
      <c r="R88" s="67"/>
      <c r="S88" s="67"/>
      <c r="T88" s="68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T88" s="20" t="s">
        <v>122</v>
      </c>
      <c r="AU88" s="20" t="s">
        <v>80</v>
      </c>
    </row>
    <row r="89" spans="1:65" s="2" customFormat="1" ht="29.25">
      <c r="A89" s="37"/>
      <c r="B89" s="38"/>
      <c r="C89" s="39"/>
      <c r="D89" s="184" t="s">
        <v>124</v>
      </c>
      <c r="E89" s="39"/>
      <c r="F89" s="191" t="s">
        <v>125</v>
      </c>
      <c r="G89" s="39"/>
      <c r="H89" s="39"/>
      <c r="I89" s="186"/>
      <c r="J89" s="39"/>
      <c r="K89" s="39"/>
      <c r="L89" s="42"/>
      <c r="M89" s="187"/>
      <c r="N89" s="188"/>
      <c r="O89" s="67"/>
      <c r="P89" s="67"/>
      <c r="Q89" s="67"/>
      <c r="R89" s="67"/>
      <c r="S89" s="67"/>
      <c r="T89" s="68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T89" s="20" t="s">
        <v>124</v>
      </c>
      <c r="AU89" s="20" t="s">
        <v>80</v>
      </c>
    </row>
    <row r="90" spans="1:65" s="13" customFormat="1" ht="11.25">
      <c r="B90" s="192"/>
      <c r="C90" s="193"/>
      <c r="D90" s="184" t="s">
        <v>126</v>
      </c>
      <c r="E90" s="194" t="s">
        <v>19</v>
      </c>
      <c r="F90" s="195" t="s">
        <v>127</v>
      </c>
      <c r="G90" s="193"/>
      <c r="H90" s="194" t="s">
        <v>19</v>
      </c>
      <c r="I90" s="196"/>
      <c r="J90" s="193"/>
      <c r="K90" s="193"/>
      <c r="L90" s="197"/>
      <c r="M90" s="198"/>
      <c r="N90" s="199"/>
      <c r="O90" s="199"/>
      <c r="P90" s="199"/>
      <c r="Q90" s="199"/>
      <c r="R90" s="199"/>
      <c r="S90" s="199"/>
      <c r="T90" s="200"/>
      <c r="AT90" s="201" t="s">
        <v>126</v>
      </c>
      <c r="AU90" s="201" t="s">
        <v>80</v>
      </c>
      <c r="AV90" s="13" t="s">
        <v>78</v>
      </c>
      <c r="AW90" s="13" t="s">
        <v>35</v>
      </c>
      <c r="AX90" s="13" t="s">
        <v>73</v>
      </c>
      <c r="AY90" s="201" t="s">
        <v>111</v>
      </c>
    </row>
    <row r="91" spans="1:65" s="14" customFormat="1" ht="11.25">
      <c r="B91" s="202"/>
      <c r="C91" s="203"/>
      <c r="D91" s="184" t="s">
        <v>126</v>
      </c>
      <c r="E91" s="204" t="s">
        <v>19</v>
      </c>
      <c r="F91" s="205" t="s">
        <v>128</v>
      </c>
      <c r="G91" s="203"/>
      <c r="H91" s="206">
        <v>7.84</v>
      </c>
      <c r="I91" s="207"/>
      <c r="J91" s="203"/>
      <c r="K91" s="203"/>
      <c r="L91" s="208"/>
      <c r="M91" s="209"/>
      <c r="N91" s="210"/>
      <c r="O91" s="210"/>
      <c r="P91" s="210"/>
      <c r="Q91" s="210"/>
      <c r="R91" s="210"/>
      <c r="S91" s="210"/>
      <c r="T91" s="211"/>
      <c r="AT91" s="212" t="s">
        <v>126</v>
      </c>
      <c r="AU91" s="212" t="s">
        <v>80</v>
      </c>
      <c r="AV91" s="14" t="s">
        <v>80</v>
      </c>
      <c r="AW91" s="14" t="s">
        <v>35</v>
      </c>
      <c r="AX91" s="14" t="s">
        <v>78</v>
      </c>
      <c r="AY91" s="212" t="s">
        <v>111</v>
      </c>
    </row>
    <row r="92" spans="1:65" s="2" customFormat="1" ht="24.2" customHeight="1">
      <c r="A92" s="37"/>
      <c r="B92" s="38"/>
      <c r="C92" s="171" t="s">
        <v>80</v>
      </c>
      <c r="D92" s="171" t="s">
        <v>113</v>
      </c>
      <c r="E92" s="172" t="s">
        <v>129</v>
      </c>
      <c r="F92" s="173" t="s">
        <v>130</v>
      </c>
      <c r="G92" s="174" t="s">
        <v>116</v>
      </c>
      <c r="H92" s="175">
        <v>4.8099999999999996</v>
      </c>
      <c r="I92" s="176"/>
      <c r="J92" s="177">
        <f>ROUND(I92*H92,2)</f>
        <v>0</v>
      </c>
      <c r="K92" s="173" t="s">
        <v>117</v>
      </c>
      <c r="L92" s="42"/>
      <c r="M92" s="178" t="s">
        <v>19</v>
      </c>
      <c r="N92" s="179" t="s">
        <v>44</v>
      </c>
      <c r="O92" s="67"/>
      <c r="P92" s="180">
        <f>O92*H92</f>
        <v>0</v>
      </c>
      <c r="Q92" s="180">
        <v>0</v>
      </c>
      <c r="R92" s="180">
        <f>Q92*H92</f>
        <v>0</v>
      </c>
      <c r="S92" s="180">
        <v>0.29499999999999998</v>
      </c>
      <c r="T92" s="181">
        <f>S92*H92</f>
        <v>1.4189499999999997</v>
      </c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R92" s="182" t="s">
        <v>118</v>
      </c>
      <c r="AT92" s="182" t="s">
        <v>113</v>
      </c>
      <c r="AU92" s="182" t="s">
        <v>80</v>
      </c>
      <c r="AY92" s="20" t="s">
        <v>111</v>
      </c>
      <c r="BE92" s="183">
        <f>IF(N92="základní",J92,0)</f>
        <v>0</v>
      </c>
      <c r="BF92" s="183">
        <f>IF(N92="snížená",J92,0)</f>
        <v>0</v>
      </c>
      <c r="BG92" s="183">
        <f>IF(N92="zákl. přenesená",J92,0)</f>
        <v>0</v>
      </c>
      <c r="BH92" s="183">
        <f>IF(N92="sníž. přenesená",J92,0)</f>
        <v>0</v>
      </c>
      <c r="BI92" s="183">
        <f>IF(N92="nulová",J92,0)</f>
        <v>0</v>
      </c>
      <c r="BJ92" s="20" t="s">
        <v>78</v>
      </c>
      <c r="BK92" s="183">
        <f>ROUND(I92*H92,2)</f>
        <v>0</v>
      </c>
      <c r="BL92" s="20" t="s">
        <v>118</v>
      </c>
      <c r="BM92" s="182" t="s">
        <v>131</v>
      </c>
    </row>
    <row r="93" spans="1:65" s="2" customFormat="1" ht="29.25">
      <c r="A93" s="37"/>
      <c r="B93" s="38"/>
      <c r="C93" s="39"/>
      <c r="D93" s="184" t="s">
        <v>120</v>
      </c>
      <c r="E93" s="39"/>
      <c r="F93" s="185" t="s">
        <v>132</v>
      </c>
      <c r="G93" s="39"/>
      <c r="H93" s="39"/>
      <c r="I93" s="186"/>
      <c r="J93" s="39"/>
      <c r="K93" s="39"/>
      <c r="L93" s="42"/>
      <c r="M93" s="187"/>
      <c r="N93" s="188"/>
      <c r="O93" s="67"/>
      <c r="P93" s="67"/>
      <c r="Q93" s="67"/>
      <c r="R93" s="67"/>
      <c r="S93" s="67"/>
      <c r="T93" s="68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T93" s="20" t="s">
        <v>120</v>
      </c>
      <c r="AU93" s="20" t="s">
        <v>80</v>
      </c>
    </row>
    <row r="94" spans="1:65" s="2" customFormat="1" ht="11.25">
      <c r="A94" s="37"/>
      <c r="B94" s="38"/>
      <c r="C94" s="39"/>
      <c r="D94" s="189" t="s">
        <v>122</v>
      </c>
      <c r="E94" s="39"/>
      <c r="F94" s="190" t="s">
        <v>133</v>
      </c>
      <c r="G94" s="39"/>
      <c r="H94" s="39"/>
      <c r="I94" s="186"/>
      <c r="J94" s="39"/>
      <c r="K94" s="39"/>
      <c r="L94" s="42"/>
      <c r="M94" s="187"/>
      <c r="N94" s="188"/>
      <c r="O94" s="67"/>
      <c r="P94" s="67"/>
      <c r="Q94" s="67"/>
      <c r="R94" s="67"/>
      <c r="S94" s="67"/>
      <c r="T94" s="68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T94" s="20" t="s">
        <v>122</v>
      </c>
      <c r="AU94" s="20" t="s">
        <v>80</v>
      </c>
    </row>
    <row r="95" spans="1:65" s="13" customFormat="1" ht="11.25">
      <c r="B95" s="192"/>
      <c r="C95" s="193"/>
      <c r="D95" s="184" t="s">
        <v>126</v>
      </c>
      <c r="E95" s="194" t="s">
        <v>19</v>
      </c>
      <c r="F95" s="195" t="s">
        <v>134</v>
      </c>
      <c r="G95" s="193"/>
      <c r="H95" s="194" t="s">
        <v>19</v>
      </c>
      <c r="I95" s="196"/>
      <c r="J95" s="193"/>
      <c r="K95" s="193"/>
      <c r="L95" s="197"/>
      <c r="M95" s="198"/>
      <c r="N95" s="199"/>
      <c r="O95" s="199"/>
      <c r="P95" s="199"/>
      <c r="Q95" s="199"/>
      <c r="R95" s="199"/>
      <c r="S95" s="199"/>
      <c r="T95" s="200"/>
      <c r="AT95" s="201" t="s">
        <v>126</v>
      </c>
      <c r="AU95" s="201" t="s">
        <v>80</v>
      </c>
      <c r="AV95" s="13" t="s">
        <v>78</v>
      </c>
      <c r="AW95" s="13" t="s">
        <v>35</v>
      </c>
      <c r="AX95" s="13" t="s">
        <v>73</v>
      </c>
      <c r="AY95" s="201" t="s">
        <v>111</v>
      </c>
    </row>
    <row r="96" spans="1:65" s="14" customFormat="1" ht="11.25">
      <c r="B96" s="202"/>
      <c r="C96" s="203"/>
      <c r="D96" s="184" t="s">
        <v>126</v>
      </c>
      <c r="E96" s="204" t="s">
        <v>19</v>
      </c>
      <c r="F96" s="205" t="s">
        <v>135</v>
      </c>
      <c r="G96" s="203"/>
      <c r="H96" s="206">
        <v>4.8099999999999996</v>
      </c>
      <c r="I96" s="207"/>
      <c r="J96" s="203"/>
      <c r="K96" s="203"/>
      <c r="L96" s="208"/>
      <c r="M96" s="209"/>
      <c r="N96" s="210"/>
      <c r="O96" s="210"/>
      <c r="P96" s="210"/>
      <c r="Q96" s="210"/>
      <c r="R96" s="210"/>
      <c r="S96" s="210"/>
      <c r="T96" s="211"/>
      <c r="AT96" s="212" t="s">
        <v>126</v>
      </c>
      <c r="AU96" s="212" t="s">
        <v>80</v>
      </c>
      <c r="AV96" s="14" t="s">
        <v>80</v>
      </c>
      <c r="AW96" s="14" t="s">
        <v>35</v>
      </c>
      <c r="AX96" s="14" t="s">
        <v>78</v>
      </c>
      <c r="AY96" s="212" t="s">
        <v>111</v>
      </c>
    </row>
    <row r="97" spans="1:65" s="2" customFormat="1" ht="24.2" customHeight="1">
      <c r="A97" s="37"/>
      <c r="B97" s="38"/>
      <c r="C97" s="171" t="s">
        <v>136</v>
      </c>
      <c r="D97" s="171" t="s">
        <v>113</v>
      </c>
      <c r="E97" s="172" t="s">
        <v>137</v>
      </c>
      <c r="F97" s="173" t="s">
        <v>138</v>
      </c>
      <c r="G97" s="174" t="s">
        <v>116</v>
      </c>
      <c r="H97" s="175">
        <v>12.65</v>
      </c>
      <c r="I97" s="176"/>
      <c r="J97" s="177">
        <f>ROUND(I97*H97,2)</f>
        <v>0</v>
      </c>
      <c r="K97" s="173" t="s">
        <v>117</v>
      </c>
      <c r="L97" s="42"/>
      <c r="M97" s="178" t="s">
        <v>19</v>
      </c>
      <c r="N97" s="179" t="s">
        <v>44</v>
      </c>
      <c r="O97" s="67"/>
      <c r="P97" s="180">
        <f>O97*H97</f>
        <v>0</v>
      </c>
      <c r="Q97" s="180">
        <v>0</v>
      </c>
      <c r="R97" s="180">
        <f>Q97*H97</f>
        <v>0</v>
      </c>
      <c r="S97" s="180">
        <v>0.24</v>
      </c>
      <c r="T97" s="181">
        <f>S97*H97</f>
        <v>3.036</v>
      </c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R97" s="182" t="s">
        <v>118</v>
      </c>
      <c r="AT97" s="182" t="s">
        <v>113</v>
      </c>
      <c r="AU97" s="182" t="s">
        <v>80</v>
      </c>
      <c r="AY97" s="20" t="s">
        <v>111</v>
      </c>
      <c r="BE97" s="183">
        <f>IF(N97="základní",J97,0)</f>
        <v>0</v>
      </c>
      <c r="BF97" s="183">
        <f>IF(N97="snížená",J97,0)</f>
        <v>0</v>
      </c>
      <c r="BG97" s="183">
        <f>IF(N97="zákl. přenesená",J97,0)</f>
        <v>0</v>
      </c>
      <c r="BH97" s="183">
        <f>IF(N97="sníž. přenesená",J97,0)</f>
        <v>0</v>
      </c>
      <c r="BI97" s="183">
        <f>IF(N97="nulová",J97,0)</f>
        <v>0</v>
      </c>
      <c r="BJ97" s="20" t="s">
        <v>78</v>
      </c>
      <c r="BK97" s="183">
        <f>ROUND(I97*H97,2)</f>
        <v>0</v>
      </c>
      <c r="BL97" s="20" t="s">
        <v>118</v>
      </c>
      <c r="BM97" s="182" t="s">
        <v>139</v>
      </c>
    </row>
    <row r="98" spans="1:65" s="2" customFormat="1" ht="29.25">
      <c r="A98" s="37"/>
      <c r="B98" s="38"/>
      <c r="C98" s="39"/>
      <c r="D98" s="184" t="s">
        <v>120</v>
      </c>
      <c r="E98" s="39"/>
      <c r="F98" s="185" t="s">
        <v>140</v>
      </c>
      <c r="G98" s="39"/>
      <c r="H98" s="39"/>
      <c r="I98" s="186"/>
      <c r="J98" s="39"/>
      <c r="K98" s="39"/>
      <c r="L98" s="42"/>
      <c r="M98" s="187"/>
      <c r="N98" s="188"/>
      <c r="O98" s="67"/>
      <c r="P98" s="67"/>
      <c r="Q98" s="67"/>
      <c r="R98" s="67"/>
      <c r="S98" s="67"/>
      <c r="T98" s="68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T98" s="20" t="s">
        <v>120</v>
      </c>
      <c r="AU98" s="20" t="s">
        <v>80</v>
      </c>
    </row>
    <row r="99" spans="1:65" s="2" customFormat="1" ht="11.25">
      <c r="A99" s="37"/>
      <c r="B99" s="38"/>
      <c r="C99" s="39"/>
      <c r="D99" s="189" t="s">
        <v>122</v>
      </c>
      <c r="E99" s="39"/>
      <c r="F99" s="190" t="s">
        <v>141</v>
      </c>
      <c r="G99" s="39"/>
      <c r="H99" s="39"/>
      <c r="I99" s="186"/>
      <c r="J99" s="39"/>
      <c r="K99" s="39"/>
      <c r="L99" s="42"/>
      <c r="M99" s="187"/>
      <c r="N99" s="188"/>
      <c r="O99" s="67"/>
      <c r="P99" s="67"/>
      <c r="Q99" s="67"/>
      <c r="R99" s="67"/>
      <c r="S99" s="67"/>
      <c r="T99" s="68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T99" s="20" t="s">
        <v>122</v>
      </c>
      <c r="AU99" s="20" t="s">
        <v>80</v>
      </c>
    </row>
    <row r="100" spans="1:65" s="13" customFormat="1" ht="11.25">
      <c r="B100" s="192"/>
      <c r="C100" s="193"/>
      <c r="D100" s="184" t="s">
        <v>126</v>
      </c>
      <c r="E100" s="194" t="s">
        <v>19</v>
      </c>
      <c r="F100" s="195" t="s">
        <v>142</v>
      </c>
      <c r="G100" s="193"/>
      <c r="H100" s="194" t="s">
        <v>19</v>
      </c>
      <c r="I100" s="196"/>
      <c r="J100" s="193"/>
      <c r="K100" s="193"/>
      <c r="L100" s="197"/>
      <c r="M100" s="198"/>
      <c r="N100" s="199"/>
      <c r="O100" s="199"/>
      <c r="P100" s="199"/>
      <c r="Q100" s="199"/>
      <c r="R100" s="199"/>
      <c r="S100" s="199"/>
      <c r="T100" s="200"/>
      <c r="AT100" s="201" t="s">
        <v>126</v>
      </c>
      <c r="AU100" s="201" t="s">
        <v>80</v>
      </c>
      <c r="AV100" s="13" t="s">
        <v>78</v>
      </c>
      <c r="AW100" s="13" t="s">
        <v>35</v>
      </c>
      <c r="AX100" s="13" t="s">
        <v>73</v>
      </c>
      <c r="AY100" s="201" t="s">
        <v>111</v>
      </c>
    </row>
    <row r="101" spans="1:65" s="14" customFormat="1" ht="11.25">
      <c r="B101" s="202"/>
      <c r="C101" s="203"/>
      <c r="D101" s="184" t="s">
        <v>126</v>
      </c>
      <c r="E101" s="204" t="s">
        <v>19</v>
      </c>
      <c r="F101" s="205" t="s">
        <v>143</v>
      </c>
      <c r="G101" s="203"/>
      <c r="H101" s="206">
        <v>12.65</v>
      </c>
      <c r="I101" s="207"/>
      <c r="J101" s="203"/>
      <c r="K101" s="203"/>
      <c r="L101" s="208"/>
      <c r="M101" s="209"/>
      <c r="N101" s="210"/>
      <c r="O101" s="210"/>
      <c r="P101" s="210"/>
      <c r="Q101" s="210"/>
      <c r="R101" s="210"/>
      <c r="S101" s="210"/>
      <c r="T101" s="211"/>
      <c r="AT101" s="212" t="s">
        <v>126</v>
      </c>
      <c r="AU101" s="212" t="s">
        <v>80</v>
      </c>
      <c r="AV101" s="14" t="s">
        <v>80</v>
      </c>
      <c r="AW101" s="14" t="s">
        <v>35</v>
      </c>
      <c r="AX101" s="14" t="s">
        <v>78</v>
      </c>
      <c r="AY101" s="212" t="s">
        <v>111</v>
      </c>
    </row>
    <row r="102" spans="1:65" s="2" customFormat="1" ht="24.2" customHeight="1">
      <c r="A102" s="37"/>
      <c r="B102" s="38"/>
      <c r="C102" s="171" t="s">
        <v>118</v>
      </c>
      <c r="D102" s="171" t="s">
        <v>113</v>
      </c>
      <c r="E102" s="172" t="s">
        <v>144</v>
      </c>
      <c r="F102" s="173" t="s">
        <v>145</v>
      </c>
      <c r="G102" s="174" t="s">
        <v>116</v>
      </c>
      <c r="H102" s="175">
        <v>9.94</v>
      </c>
      <c r="I102" s="176"/>
      <c r="J102" s="177">
        <f>ROUND(I102*H102,2)</f>
        <v>0</v>
      </c>
      <c r="K102" s="173" t="s">
        <v>117</v>
      </c>
      <c r="L102" s="42"/>
      <c r="M102" s="178" t="s">
        <v>19</v>
      </c>
      <c r="N102" s="179" t="s">
        <v>44</v>
      </c>
      <c r="O102" s="67"/>
      <c r="P102" s="180">
        <f>O102*H102</f>
        <v>0</v>
      </c>
      <c r="Q102" s="180">
        <v>0</v>
      </c>
      <c r="R102" s="180">
        <f>Q102*H102</f>
        <v>0</v>
      </c>
      <c r="S102" s="180">
        <v>0.32500000000000001</v>
      </c>
      <c r="T102" s="181">
        <f>S102*H102</f>
        <v>3.2305000000000001</v>
      </c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R102" s="182" t="s">
        <v>118</v>
      </c>
      <c r="AT102" s="182" t="s">
        <v>113</v>
      </c>
      <c r="AU102" s="182" t="s">
        <v>80</v>
      </c>
      <c r="AY102" s="20" t="s">
        <v>111</v>
      </c>
      <c r="BE102" s="183">
        <f>IF(N102="základní",J102,0)</f>
        <v>0</v>
      </c>
      <c r="BF102" s="183">
        <f>IF(N102="snížená",J102,0)</f>
        <v>0</v>
      </c>
      <c r="BG102" s="183">
        <f>IF(N102="zákl. přenesená",J102,0)</f>
        <v>0</v>
      </c>
      <c r="BH102" s="183">
        <f>IF(N102="sníž. přenesená",J102,0)</f>
        <v>0</v>
      </c>
      <c r="BI102" s="183">
        <f>IF(N102="nulová",J102,0)</f>
        <v>0</v>
      </c>
      <c r="BJ102" s="20" t="s">
        <v>78</v>
      </c>
      <c r="BK102" s="183">
        <f>ROUND(I102*H102,2)</f>
        <v>0</v>
      </c>
      <c r="BL102" s="20" t="s">
        <v>118</v>
      </c>
      <c r="BM102" s="182" t="s">
        <v>146</v>
      </c>
    </row>
    <row r="103" spans="1:65" s="2" customFormat="1" ht="29.25">
      <c r="A103" s="37"/>
      <c r="B103" s="38"/>
      <c r="C103" s="39"/>
      <c r="D103" s="184" t="s">
        <v>120</v>
      </c>
      <c r="E103" s="39"/>
      <c r="F103" s="185" t="s">
        <v>147</v>
      </c>
      <c r="G103" s="39"/>
      <c r="H103" s="39"/>
      <c r="I103" s="186"/>
      <c r="J103" s="39"/>
      <c r="K103" s="39"/>
      <c r="L103" s="42"/>
      <c r="M103" s="187"/>
      <c r="N103" s="188"/>
      <c r="O103" s="67"/>
      <c r="P103" s="67"/>
      <c r="Q103" s="67"/>
      <c r="R103" s="67"/>
      <c r="S103" s="67"/>
      <c r="T103" s="68"/>
      <c r="U103" s="37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T103" s="20" t="s">
        <v>120</v>
      </c>
      <c r="AU103" s="20" t="s">
        <v>80</v>
      </c>
    </row>
    <row r="104" spans="1:65" s="2" customFormat="1" ht="11.25">
      <c r="A104" s="37"/>
      <c r="B104" s="38"/>
      <c r="C104" s="39"/>
      <c r="D104" s="189" t="s">
        <v>122</v>
      </c>
      <c r="E104" s="39"/>
      <c r="F104" s="190" t="s">
        <v>148</v>
      </c>
      <c r="G104" s="39"/>
      <c r="H104" s="39"/>
      <c r="I104" s="186"/>
      <c r="J104" s="39"/>
      <c r="K104" s="39"/>
      <c r="L104" s="42"/>
      <c r="M104" s="187"/>
      <c r="N104" s="188"/>
      <c r="O104" s="67"/>
      <c r="P104" s="67"/>
      <c r="Q104" s="67"/>
      <c r="R104" s="67"/>
      <c r="S104" s="67"/>
      <c r="T104" s="68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T104" s="20" t="s">
        <v>122</v>
      </c>
      <c r="AU104" s="20" t="s">
        <v>80</v>
      </c>
    </row>
    <row r="105" spans="1:65" s="13" customFormat="1" ht="11.25">
      <c r="B105" s="192"/>
      <c r="C105" s="193"/>
      <c r="D105" s="184" t="s">
        <v>126</v>
      </c>
      <c r="E105" s="194" t="s">
        <v>19</v>
      </c>
      <c r="F105" s="195" t="s">
        <v>149</v>
      </c>
      <c r="G105" s="193"/>
      <c r="H105" s="194" t="s">
        <v>19</v>
      </c>
      <c r="I105" s="196"/>
      <c r="J105" s="193"/>
      <c r="K105" s="193"/>
      <c r="L105" s="197"/>
      <c r="M105" s="198"/>
      <c r="N105" s="199"/>
      <c r="O105" s="199"/>
      <c r="P105" s="199"/>
      <c r="Q105" s="199"/>
      <c r="R105" s="199"/>
      <c r="S105" s="199"/>
      <c r="T105" s="200"/>
      <c r="AT105" s="201" t="s">
        <v>126</v>
      </c>
      <c r="AU105" s="201" t="s">
        <v>80</v>
      </c>
      <c r="AV105" s="13" t="s">
        <v>78</v>
      </c>
      <c r="AW105" s="13" t="s">
        <v>35</v>
      </c>
      <c r="AX105" s="13" t="s">
        <v>73</v>
      </c>
      <c r="AY105" s="201" t="s">
        <v>111</v>
      </c>
    </row>
    <row r="106" spans="1:65" s="14" customFormat="1" ht="11.25">
      <c r="B106" s="202"/>
      <c r="C106" s="203"/>
      <c r="D106" s="184" t="s">
        <v>126</v>
      </c>
      <c r="E106" s="204" t="s">
        <v>19</v>
      </c>
      <c r="F106" s="205" t="s">
        <v>150</v>
      </c>
      <c r="G106" s="203"/>
      <c r="H106" s="206">
        <v>9.94</v>
      </c>
      <c r="I106" s="207"/>
      <c r="J106" s="203"/>
      <c r="K106" s="203"/>
      <c r="L106" s="208"/>
      <c r="M106" s="209"/>
      <c r="N106" s="210"/>
      <c r="O106" s="210"/>
      <c r="P106" s="210"/>
      <c r="Q106" s="210"/>
      <c r="R106" s="210"/>
      <c r="S106" s="210"/>
      <c r="T106" s="211"/>
      <c r="AT106" s="212" t="s">
        <v>126</v>
      </c>
      <c r="AU106" s="212" t="s">
        <v>80</v>
      </c>
      <c r="AV106" s="14" t="s">
        <v>80</v>
      </c>
      <c r="AW106" s="14" t="s">
        <v>35</v>
      </c>
      <c r="AX106" s="14" t="s">
        <v>78</v>
      </c>
      <c r="AY106" s="212" t="s">
        <v>111</v>
      </c>
    </row>
    <row r="107" spans="1:65" s="2" customFormat="1" ht="24.2" customHeight="1">
      <c r="A107" s="37"/>
      <c r="B107" s="38"/>
      <c r="C107" s="171" t="s">
        <v>151</v>
      </c>
      <c r="D107" s="171" t="s">
        <v>113</v>
      </c>
      <c r="E107" s="172" t="s">
        <v>152</v>
      </c>
      <c r="F107" s="173" t="s">
        <v>153</v>
      </c>
      <c r="G107" s="174" t="s">
        <v>116</v>
      </c>
      <c r="H107" s="175">
        <v>79.05</v>
      </c>
      <c r="I107" s="176"/>
      <c r="J107" s="177">
        <f>ROUND(I107*H107,2)</f>
        <v>0</v>
      </c>
      <c r="K107" s="173" t="s">
        <v>117</v>
      </c>
      <c r="L107" s="42"/>
      <c r="M107" s="178" t="s">
        <v>19</v>
      </c>
      <c r="N107" s="179" t="s">
        <v>44</v>
      </c>
      <c r="O107" s="67"/>
      <c r="P107" s="180">
        <f>O107*H107</f>
        <v>0</v>
      </c>
      <c r="Q107" s="180">
        <v>0</v>
      </c>
      <c r="R107" s="180">
        <f>Q107*H107</f>
        <v>0</v>
      </c>
      <c r="S107" s="180">
        <v>0.24</v>
      </c>
      <c r="T107" s="181">
        <f>S107*H107</f>
        <v>18.971999999999998</v>
      </c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R107" s="182" t="s">
        <v>118</v>
      </c>
      <c r="AT107" s="182" t="s">
        <v>113</v>
      </c>
      <c r="AU107" s="182" t="s">
        <v>80</v>
      </c>
      <c r="AY107" s="20" t="s">
        <v>111</v>
      </c>
      <c r="BE107" s="183">
        <f>IF(N107="základní",J107,0)</f>
        <v>0</v>
      </c>
      <c r="BF107" s="183">
        <f>IF(N107="snížená",J107,0)</f>
        <v>0</v>
      </c>
      <c r="BG107" s="183">
        <f>IF(N107="zákl. přenesená",J107,0)</f>
        <v>0</v>
      </c>
      <c r="BH107" s="183">
        <f>IF(N107="sníž. přenesená",J107,0)</f>
        <v>0</v>
      </c>
      <c r="BI107" s="183">
        <f>IF(N107="nulová",J107,0)</f>
        <v>0</v>
      </c>
      <c r="BJ107" s="20" t="s">
        <v>78</v>
      </c>
      <c r="BK107" s="183">
        <f>ROUND(I107*H107,2)</f>
        <v>0</v>
      </c>
      <c r="BL107" s="20" t="s">
        <v>118</v>
      </c>
      <c r="BM107" s="182" t="s">
        <v>154</v>
      </c>
    </row>
    <row r="108" spans="1:65" s="2" customFormat="1" ht="39">
      <c r="A108" s="37"/>
      <c r="B108" s="38"/>
      <c r="C108" s="39"/>
      <c r="D108" s="184" t="s">
        <v>120</v>
      </c>
      <c r="E108" s="39"/>
      <c r="F108" s="185" t="s">
        <v>155</v>
      </c>
      <c r="G108" s="39"/>
      <c r="H108" s="39"/>
      <c r="I108" s="186"/>
      <c r="J108" s="39"/>
      <c r="K108" s="39"/>
      <c r="L108" s="42"/>
      <c r="M108" s="187"/>
      <c r="N108" s="188"/>
      <c r="O108" s="67"/>
      <c r="P108" s="67"/>
      <c r="Q108" s="67"/>
      <c r="R108" s="67"/>
      <c r="S108" s="67"/>
      <c r="T108" s="68"/>
      <c r="U108" s="37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T108" s="20" t="s">
        <v>120</v>
      </c>
      <c r="AU108" s="20" t="s">
        <v>80</v>
      </c>
    </row>
    <row r="109" spans="1:65" s="2" customFormat="1" ht="11.25">
      <c r="A109" s="37"/>
      <c r="B109" s="38"/>
      <c r="C109" s="39"/>
      <c r="D109" s="189" t="s">
        <v>122</v>
      </c>
      <c r="E109" s="39"/>
      <c r="F109" s="190" t="s">
        <v>156</v>
      </c>
      <c r="G109" s="39"/>
      <c r="H109" s="39"/>
      <c r="I109" s="186"/>
      <c r="J109" s="39"/>
      <c r="K109" s="39"/>
      <c r="L109" s="42"/>
      <c r="M109" s="187"/>
      <c r="N109" s="188"/>
      <c r="O109" s="67"/>
      <c r="P109" s="67"/>
      <c r="Q109" s="67"/>
      <c r="R109" s="67"/>
      <c r="S109" s="67"/>
      <c r="T109" s="68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T109" s="20" t="s">
        <v>122</v>
      </c>
      <c r="AU109" s="20" t="s">
        <v>80</v>
      </c>
    </row>
    <row r="110" spans="1:65" s="13" customFormat="1" ht="11.25">
      <c r="B110" s="192"/>
      <c r="C110" s="193"/>
      <c r="D110" s="184" t="s">
        <v>126</v>
      </c>
      <c r="E110" s="194" t="s">
        <v>19</v>
      </c>
      <c r="F110" s="195" t="s">
        <v>157</v>
      </c>
      <c r="G110" s="193"/>
      <c r="H110" s="194" t="s">
        <v>19</v>
      </c>
      <c r="I110" s="196"/>
      <c r="J110" s="193"/>
      <c r="K110" s="193"/>
      <c r="L110" s="197"/>
      <c r="M110" s="198"/>
      <c r="N110" s="199"/>
      <c r="O110" s="199"/>
      <c r="P110" s="199"/>
      <c r="Q110" s="199"/>
      <c r="R110" s="199"/>
      <c r="S110" s="199"/>
      <c r="T110" s="200"/>
      <c r="AT110" s="201" t="s">
        <v>126</v>
      </c>
      <c r="AU110" s="201" t="s">
        <v>80</v>
      </c>
      <c r="AV110" s="13" t="s">
        <v>78</v>
      </c>
      <c r="AW110" s="13" t="s">
        <v>35</v>
      </c>
      <c r="AX110" s="13" t="s">
        <v>73</v>
      </c>
      <c r="AY110" s="201" t="s">
        <v>111</v>
      </c>
    </row>
    <row r="111" spans="1:65" s="14" customFormat="1" ht="11.25">
      <c r="B111" s="202"/>
      <c r="C111" s="203"/>
      <c r="D111" s="184" t="s">
        <v>126</v>
      </c>
      <c r="E111" s="204" t="s">
        <v>19</v>
      </c>
      <c r="F111" s="205" t="s">
        <v>158</v>
      </c>
      <c r="G111" s="203"/>
      <c r="H111" s="206">
        <v>79.05</v>
      </c>
      <c r="I111" s="207"/>
      <c r="J111" s="203"/>
      <c r="K111" s="203"/>
      <c r="L111" s="208"/>
      <c r="M111" s="209"/>
      <c r="N111" s="210"/>
      <c r="O111" s="210"/>
      <c r="P111" s="210"/>
      <c r="Q111" s="210"/>
      <c r="R111" s="210"/>
      <c r="S111" s="210"/>
      <c r="T111" s="211"/>
      <c r="AT111" s="212" t="s">
        <v>126</v>
      </c>
      <c r="AU111" s="212" t="s">
        <v>80</v>
      </c>
      <c r="AV111" s="14" t="s">
        <v>80</v>
      </c>
      <c r="AW111" s="14" t="s">
        <v>35</v>
      </c>
      <c r="AX111" s="14" t="s">
        <v>78</v>
      </c>
      <c r="AY111" s="212" t="s">
        <v>111</v>
      </c>
    </row>
    <row r="112" spans="1:65" s="2" customFormat="1" ht="24.2" customHeight="1">
      <c r="A112" s="37"/>
      <c r="B112" s="38"/>
      <c r="C112" s="171" t="s">
        <v>159</v>
      </c>
      <c r="D112" s="171" t="s">
        <v>113</v>
      </c>
      <c r="E112" s="172" t="s">
        <v>160</v>
      </c>
      <c r="F112" s="173" t="s">
        <v>161</v>
      </c>
      <c r="G112" s="174" t="s">
        <v>116</v>
      </c>
      <c r="H112" s="175">
        <v>747.5</v>
      </c>
      <c r="I112" s="176"/>
      <c r="J112" s="177">
        <f>ROUND(I112*H112,2)</f>
        <v>0</v>
      </c>
      <c r="K112" s="173" t="s">
        <v>117</v>
      </c>
      <c r="L112" s="42"/>
      <c r="M112" s="178" t="s">
        <v>19</v>
      </c>
      <c r="N112" s="179" t="s">
        <v>44</v>
      </c>
      <c r="O112" s="67"/>
      <c r="P112" s="180">
        <f>O112*H112</f>
        <v>0</v>
      </c>
      <c r="Q112" s="180">
        <v>0</v>
      </c>
      <c r="R112" s="180">
        <f>Q112*H112</f>
        <v>0</v>
      </c>
      <c r="S112" s="180">
        <v>0.28999999999999998</v>
      </c>
      <c r="T112" s="181">
        <f>S112*H112</f>
        <v>216.77499999999998</v>
      </c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R112" s="182" t="s">
        <v>118</v>
      </c>
      <c r="AT112" s="182" t="s">
        <v>113</v>
      </c>
      <c r="AU112" s="182" t="s">
        <v>80</v>
      </c>
      <c r="AY112" s="20" t="s">
        <v>111</v>
      </c>
      <c r="BE112" s="183">
        <f>IF(N112="základní",J112,0)</f>
        <v>0</v>
      </c>
      <c r="BF112" s="183">
        <f>IF(N112="snížená",J112,0)</f>
        <v>0</v>
      </c>
      <c r="BG112" s="183">
        <f>IF(N112="zákl. přenesená",J112,0)</f>
        <v>0</v>
      </c>
      <c r="BH112" s="183">
        <f>IF(N112="sníž. přenesená",J112,0)</f>
        <v>0</v>
      </c>
      <c r="BI112" s="183">
        <f>IF(N112="nulová",J112,0)</f>
        <v>0</v>
      </c>
      <c r="BJ112" s="20" t="s">
        <v>78</v>
      </c>
      <c r="BK112" s="183">
        <f>ROUND(I112*H112,2)</f>
        <v>0</v>
      </c>
      <c r="BL112" s="20" t="s">
        <v>118</v>
      </c>
      <c r="BM112" s="182" t="s">
        <v>162</v>
      </c>
    </row>
    <row r="113" spans="1:65" s="2" customFormat="1" ht="39">
      <c r="A113" s="37"/>
      <c r="B113" s="38"/>
      <c r="C113" s="39"/>
      <c r="D113" s="184" t="s">
        <v>120</v>
      </c>
      <c r="E113" s="39"/>
      <c r="F113" s="185" t="s">
        <v>163</v>
      </c>
      <c r="G113" s="39"/>
      <c r="H113" s="39"/>
      <c r="I113" s="186"/>
      <c r="J113" s="39"/>
      <c r="K113" s="39"/>
      <c r="L113" s="42"/>
      <c r="M113" s="187"/>
      <c r="N113" s="188"/>
      <c r="O113" s="67"/>
      <c r="P113" s="67"/>
      <c r="Q113" s="67"/>
      <c r="R113" s="67"/>
      <c r="S113" s="67"/>
      <c r="T113" s="68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T113" s="20" t="s">
        <v>120</v>
      </c>
      <c r="AU113" s="20" t="s">
        <v>80</v>
      </c>
    </row>
    <row r="114" spans="1:65" s="2" customFormat="1" ht="11.25">
      <c r="A114" s="37"/>
      <c r="B114" s="38"/>
      <c r="C114" s="39"/>
      <c r="D114" s="189" t="s">
        <v>122</v>
      </c>
      <c r="E114" s="39"/>
      <c r="F114" s="190" t="s">
        <v>164</v>
      </c>
      <c r="G114" s="39"/>
      <c r="H114" s="39"/>
      <c r="I114" s="186"/>
      <c r="J114" s="39"/>
      <c r="K114" s="39"/>
      <c r="L114" s="42"/>
      <c r="M114" s="187"/>
      <c r="N114" s="188"/>
      <c r="O114" s="67"/>
      <c r="P114" s="67"/>
      <c r="Q114" s="67"/>
      <c r="R114" s="67"/>
      <c r="S114" s="67"/>
      <c r="T114" s="68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T114" s="20" t="s">
        <v>122</v>
      </c>
      <c r="AU114" s="20" t="s">
        <v>80</v>
      </c>
    </row>
    <row r="115" spans="1:65" s="13" customFormat="1" ht="11.25">
      <c r="B115" s="192"/>
      <c r="C115" s="193"/>
      <c r="D115" s="184" t="s">
        <v>126</v>
      </c>
      <c r="E115" s="194" t="s">
        <v>19</v>
      </c>
      <c r="F115" s="195" t="s">
        <v>165</v>
      </c>
      <c r="G115" s="193"/>
      <c r="H115" s="194" t="s">
        <v>19</v>
      </c>
      <c r="I115" s="196"/>
      <c r="J115" s="193"/>
      <c r="K115" s="193"/>
      <c r="L115" s="197"/>
      <c r="M115" s="198"/>
      <c r="N115" s="199"/>
      <c r="O115" s="199"/>
      <c r="P115" s="199"/>
      <c r="Q115" s="199"/>
      <c r="R115" s="199"/>
      <c r="S115" s="199"/>
      <c r="T115" s="200"/>
      <c r="AT115" s="201" t="s">
        <v>126</v>
      </c>
      <c r="AU115" s="201" t="s">
        <v>80</v>
      </c>
      <c r="AV115" s="13" t="s">
        <v>78</v>
      </c>
      <c r="AW115" s="13" t="s">
        <v>35</v>
      </c>
      <c r="AX115" s="13" t="s">
        <v>73</v>
      </c>
      <c r="AY115" s="201" t="s">
        <v>111</v>
      </c>
    </row>
    <row r="116" spans="1:65" s="14" customFormat="1" ht="11.25">
      <c r="B116" s="202"/>
      <c r="C116" s="203"/>
      <c r="D116" s="184" t="s">
        <v>126</v>
      </c>
      <c r="E116" s="204" t="s">
        <v>19</v>
      </c>
      <c r="F116" s="205" t="s">
        <v>166</v>
      </c>
      <c r="G116" s="203"/>
      <c r="H116" s="206">
        <v>747.5</v>
      </c>
      <c r="I116" s="207"/>
      <c r="J116" s="203"/>
      <c r="K116" s="203"/>
      <c r="L116" s="208"/>
      <c r="M116" s="209"/>
      <c r="N116" s="210"/>
      <c r="O116" s="210"/>
      <c r="P116" s="210"/>
      <c r="Q116" s="210"/>
      <c r="R116" s="210"/>
      <c r="S116" s="210"/>
      <c r="T116" s="211"/>
      <c r="AT116" s="212" t="s">
        <v>126</v>
      </c>
      <c r="AU116" s="212" t="s">
        <v>80</v>
      </c>
      <c r="AV116" s="14" t="s">
        <v>80</v>
      </c>
      <c r="AW116" s="14" t="s">
        <v>35</v>
      </c>
      <c r="AX116" s="14" t="s">
        <v>78</v>
      </c>
      <c r="AY116" s="212" t="s">
        <v>111</v>
      </c>
    </row>
    <row r="117" spans="1:65" s="2" customFormat="1" ht="24.2" customHeight="1">
      <c r="A117" s="37"/>
      <c r="B117" s="38"/>
      <c r="C117" s="171" t="s">
        <v>167</v>
      </c>
      <c r="D117" s="171" t="s">
        <v>113</v>
      </c>
      <c r="E117" s="172" t="s">
        <v>168</v>
      </c>
      <c r="F117" s="173" t="s">
        <v>169</v>
      </c>
      <c r="G117" s="174" t="s">
        <v>116</v>
      </c>
      <c r="H117" s="175">
        <v>747.5</v>
      </c>
      <c r="I117" s="176"/>
      <c r="J117" s="177">
        <f>ROUND(I117*H117,2)</f>
        <v>0</v>
      </c>
      <c r="K117" s="173" t="s">
        <v>117</v>
      </c>
      <c r="L117" s="42"/>
      <c r="M117" s="178" t="s">
        <v>19</v>
      </c>
      <c r="N117" s="179" t="s">
        <v>44</v>
      </c>
      <c r="O117" s="67"/>
      <c r="P117" s="180">
        <f>O117*H117</f>
        <v>0</v>
      </c>
      <c r="Q117" s="180">
        <v>0</v>
      </c>
      <c r="R117" s="180">
        <f>Q117*H117</f>
        <v>0</v>
      </c>
      <c r="S117" s="180">
        <v>0.24</v>
      </c>
      <c r="T117" s="181">
        <f>S117*H117</f>
        <v>179.4</v>
      </c>
      <c r="U117" s="37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R117" s="182" t="s">
        <v>118</v>
      </c>
      <c r="AT117" s="182" t="s">
        <v>113</v>
      </c>
      <c r="AU117" s="182" t="s">
        <v>80</v>
      </c>
      <c r="AY117" s="20" t="s">
        <v>111</v>
      </c>
      <c r="BE117" s="183">
        <f>IF(N117="základní",J117,0)</f>
        <v>0</v>
      </c>
      <c r="BF117" s="183">
        <f>IF(N117="snížená",J117,0)</f>
        <v>0</v>
      </c>
      <c r="BG117" s="183">
        <f>IF(N117="zákl. přenesená",J117,0)</f>
        <v>0</v>
      </c>
      <c r="BH117" s="183">
        <f>IF(N117="sníž. přenesená",J117,0)</f>
        <v>0</v>
      </c>
      <c r="BI117" s="183">
        <f>IF(N117="nulová",J117,0)</f>
        <v>0</v>
      </c>
      <c r="BJ117" s="20" t="s">
        <v>78</v>
      </c>
      <c r="BK117" s="183">
        <f>ROUND(I117*H117,2)</f>
        <v>0</v>
      </c>
      <c r="BL117" s="20" t="s">
        <v>118</v>
      </c>
      <c r="BM117" s="182" t="s">
        <v>170</v>
      </c>
    </row>
    <row r="118" spans="1:65" s="2" customFormat="1" ht="39">
      <c r="A118" s="37"/>
      <c r="B118" s="38"/>
      <c r="C118" s="39"/>
      <c r="D118" s="184" t="s">
        <v>120</v>
      </c>
      <c r="E118" s="39"/>
      <c r="F118" s="185" t="s">
        <v>171</v>
      </c>
      <c r="G118" s="39"/>
      <c r="H118" s="39"/>
      <c r="I118" s="186"/>
      <c r="J118" s="39"/>
      <c r="K118" s="39"/>
      <c r="L118" s="42"/>
      <c r="M118" s="187"/>
      <c r="N118" s="188"/>
      <c r="O118" s="67"/>
      <c r="P118" s="67"/>
      <c r="Q118" s="67"/>
      <c r="R118" s="67"/>
      <c r="S118" s="67"/>
      <c r="T118" s="68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T118" s="20" t="s">
        <v>120</v>
      </c>
      <c r="AU118" s="20" t="s">
        <v>80</v>
      </c>
    </row>
    <row r="119" spans="1:65" s="2" customFormat="1" ht="11.25">
      <c r="A119" s="37"/>
      <c r="B119" s="38"/>
      <c r="C119" s="39"/>
      <c r="D119" s="189" t="s">
        <v>122</v>
      </c>
      <c r="E119" s="39"/>
      <c r="F119" s="190" t="s">
        <v>172</v>
      </c>
      <c r="G119" s="39"/>
      <c r="H119" s="39"/>
      <c r="I119" s="186"/>
      <c r="J119" s="39"/>
      <c r="K119" s="39"/>
      <c r="L119" s="42"/>
      <c r="M119" s="187"/>
      <c r="N119" s="188"/>
      <c r="O119" s="67"/>
      <c r="P119" s="67"/>
      <c r="Q119" s="67"/>
      <c r="R119" s="67"/>
      <c r="S119" s="67"/>
      <c r="T119" s="68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T119" s="20" t="s">
        <v>122</v>
      </c>
      <c r="AU119" s="20" t="s">
        <v>80</v>
      </c>
    </row>
    <row r="120" spans="1:65" s="13" customFormat="1" ht="11.25">
      <c r="B120" s="192"/>
      <c r="C120" s="193"/>
      <c r="D120" s="184" t="s">
        <v>126</v>
      </c>
      <c r="E120" s="194" t="s">
        <v>19</v>
      </c>
      <c r="F120" s="195" t="s">
        <v>173</v>
      </c>
      <c r="G120" s="193"/>
      <c r="H120" s="194" t="s">
        <v>19</v>
      </c>
      <c r="I120" s="196"/>
      <c r="J120" s="193"/>
      <c r="K120" s="193"/>
      <c r="L120" s="197"/>
      <c r="M120" s="198"/>
      <c r="N120" s="199"/>
      <c r="O120" s="199"/>
      <c r="P120" s="199"/>
      <c r="Q120" s="199"/>
      <c r="R120" s="199"/>
      <c r="S120" s="199"/>
      <c r="T120" s="200"/>
      <c r="AT120" s="201" t="s">
        <v>126</v>
      </c>
      <c r="AU120" s="201" t="s">
        <v>80</v>
      </c>
      <c r="AV120" s="13" t="s">
        <v>78</v>
      </c>
      <c r="AW120" s="13" t="s">
        <v>35</v>
      </c>
      <c r="AX120" s="13" t="s">
        <v>73</v>
      </c>
      <c r="AY120" s="201" t="s">
        <v>111</v>
      </c>
    </row>
    <row r="121" spans="1:65" s="14" customFormat="1" ht="11.25">
      <c r="B121" s="202"/>
      <c r="C121" s="203"/>
      <c r="D121" s="184" t="s">
        <v>126</v>
      </c>
      <c r="E121" s="204" t="s">
        <v>19</v>
      </c>
      <c r="F121" s="205" t="s">
        <v>166</v>
      </c>
      <c r="G121" s="203"/>
      <c r="H121" s="206">
        <v>747.5</v>
      </c>
      <c r="I121" s="207"/>
      <c r="J121" s="203"/>
      <c r="K121" s="203"/>
      <c r="L121" s="208"/>
      <c r="M121" s="209"/>
      <c r="N121" s="210"/>
      <c r="O121" s="210"/>
      <c r="P121" s="210"/>
      <c r="Q121" s="210"/>
      <c r="R121" s="210"/>
      <c r="S121" s="210"/>
      <c r="T121" s="211"/>
      <c r="AT121" s="212" t="s">
        <v>126</v>
      </c>
      <c r="AU121" s="212" t="s">
        <v>80</v>
      </c>
      <c r="AV121" s="14" t="s">
        <v>80</v>
      </c>
      <c r="AW121" s="14" t="s">
        <v>35</v>
      </c>
      <c r="AX121" s="14" t="s">
        <v>78</v>
      </c>
      <c r="AY121" s="212" t="s">
        <v>111</v>
      </c>
    </row>
    <row r="122" spans="1:65" s="2" customFormat="1" ht="24.2" customHeight="1">
      <c r="A122" s="37"/>
      <c r="B122" s="38"/>
      <c r="C122" s="171" t="s">
        <v>174</v>
      </c>
      <c r="D122" s="171" t="s">
        <v>113</v>
      </c>
      <c r="E122" s="172" t="s">
        <v>175</v>
      </c>
      <c r="F122" s="173" t="s">
        <v>176</v>
      </c>
      <c r="G122" s="174" t="s">
        <v>116</v>
      </c>
      <c r="H122" s="175">
        <v>747.5</v>
      </c>
      <c r="I122" s="176"/>
      <c r="J122" s="177">
        <f>ROUND(I122*H122,2)</f>
        <v>0</v>
      </c>
      <c r="K122" s="173" t="s">
        <v>117</v>
      </c>
      <c r="L122" s="42"/>
      <c r="M122" s="178" t="s">
        <v>19</v>
      </c>
      <c r="N122" s="179" t="s">
        <v>44</v>
      </c>
      <c r="O122" s="67"/>
      <c r="P122" s="180">
        <f>O122*H122</f>
        <v>0</v>
      </c>
      <c r="Q122" s="180">
        <v>0</v>
      </c>
      <c r="R122" s="180">
        <f>Q122*H122</f>
        <v>0</v>
      </c>
      <c r="S122" s="180">
        <v>0.22</v>
      </c>
      <c r="T122" s="181">
        <f>S122*H122</f>
        <v>164.45</v>
      </c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R122" s="182" t="s">
        <v>118</v>
      </c>
      <c r="AT122" s="182" t="s">
        <v>113</v>
      </c>
      <c r="AU122" s="182" t="s">
        <v>80</v>
      </c>
      <c r="AY122" s="20" t="s">
        <v>111</v>
      </c>
      <c r="BE122" s="183">
        <f>IF(N122="základní",J122,0)</f>
        <v>0</v>
      </c>
      <c r="BF122" s="183">
        <f>IF(N122="snížená",J122,0)</f>
        <v>0</v>
      </c>
      <c r="BG122" s="183">
        <f>IF(N122="zákl. přenesená",J122,0)</f>
        <v>0</v>
      </c>
      <c r="BH122" s="183">
        <f>IF(N122="sníž. přenesená",J122,0)</f>
        <v>0</v>
      </c>
      <c r="BI122" s="183">
        <f>IF(N122="nulová",J122,0)</f>
        <v>0</v>
      </c>
      <c r="BJ122" s="20" t="s">
        <v>78</v>
      </c>
      <c r="BK122" s="183">
        <f>ROUND(I122*H122,2)</f>
        <v>0</v>
      </c>
      <c r="BL122" s="20" t="s">
        <v>118</v>
      </c>
      <c r="BM122" s="182" t="s">
        <v>177</v>
      </c>
    </row>
    <row r="123" spans="1:65" s="2" customFormat="1" ht="39">
      <c r="A123" s="37"/>
      <c r="B123" s="38"/>
      <c r="C123" s="39"/>
      <c r="D123" s="184" t="s">
        <v>120</v>
      </c>
      <c r="E123" s="39"/>
      <c r="F123" s="185" t="s">
        <v>178</v>
      </c>
      <c r="G123" s="39"/>
      <c r="H123" s="39"/>
      <c r="I123" s="186"/>
      <c r="J123" s="39"/>
      <c r="K123" s="39"/>
      <c r="L123" s="42"/>
      <c r="M123" s="187"/>
      <c r="N123" s="188"/>
      <c r="O123" s="67"/>
      <c r="P123" s="67"/>
      <c r="Q123" s="67"/>
      <c r="R123" s="67"/>
      <c r="S123" s="67"/>
      <c r="T123" s="68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T123" s="20" t="s">
        <v>120</v>
      </c>
      <c r="AU123" s="20" t="s">
        <v>80</v>
      </c>
    </row>
    <row r="124" spans="1:65" s="2" customFormat="1" ht="11.25">
      <c r="A124" s="37"/>
      <c r="B124" s="38"/>
      <c r="C124" s="39"/>
      <c r="D124" s="189" t="s">
        <v>122</v>
      </c>
      <c r="E124" s="39"/>
      <c r="F124" s="190" t="s">
        <v>179</v>
      </c>
      <c r="G124" s="39"/>
      <c r="H124" s="39"/>
      <c r="I124" s="186"/>
      <c r="J124" s="39"/>
      <c r="K124" s="39"/>
      <c r="L124" s="42"/>
      <c r="M124" s="187"/>
      <c r="N124" s="188"/>
      <c r="O124" s="67"/>
      <c r="P124" s="67"/>
      <c r="Q124" s="67"/>
      <c r="R124" s="67"/>
      <c r="S124" s="67"/>
      <c r="T124" s="68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T124" s="20" t="s">
        <v>122</v>
      </c>
      <c r="AU124" s="20" t="s">
        <v>80</v>
      </c>
    </row>
    <row r="125" spans="1:65" s="13" customFormat="1" ht="11.25">
      <c r="B125" s="192"/>
      <c r="C125" s="193"/>
      <c r="D125" s="184" t="s">
        <v>126</v>
      </c>
      <c r="E125" s="194" t="s">
        <v>19</v>
      </c>
      <c r="F125" s="195" t="s">
        <v>180</v>
      </c>
      <c r="G125" s="193"/>
      <c r="H125" s="194" t="s">
        <v>19</v>
      </c>
      <c r="I125" s="196"/>
      <c r="J125" s="193"/>
      <c r="K125" s="193"/>
      <c r="L125" s="197"/>
      <c r="M125" s="198"/>
      <c r="N125" s="199"/>
      <c r="O125" s="199"/>
      <c r="P125" s="199"/>
      <c r="Q125" s="199"/>
      <c r="R125" s="199"/>
      <c r="S125" s="199"/>
      <c r="T125" s="200"/>
      <c r="AT125" s="201" t="s">
        <v>126</v>
      </c>
      <c r="AU125" s="201" t="s">
        <v>80</v>
      </c>
      <c r="AV125" s="13" t="s">
        <v>78</v>
      </c>
      <c r="AW125" s="13" t="s">
        <v>35</v>
      </c>
      <c r="AX125" s="13" t="s">
        <v>73</v>
      </c>
      <c r="AY125" s="201" t="s">
        <v>111</v>
      </c>
    </row>
    <row r="126" spans="1:65" s="14" customFormat="1" ht="11.25">
      <c r="B126" s="202"/>
      <c r="C126" s="203"/>
      <c r="D126" s="184" t="s">
        <v>126</v>
      </c>
      <c r="E126" s="204" t="s">
        <v>19</v>
      </c>
      <c r="F126" s="205" t="s">
        <v>166</v>
      </c>
      <c r="G126" s="203"/>
      <c r="H126" s="206">
        <v>747.5</v>
      </c>
      <c r="I126" s="207"/>
      <c r="J126" s="203"/>
      <c r="K126" s="203"/>
      <c r="L126" s="208"/>
      <c r="M126" s="209"/>
      <c r="N126" s="210"/>
      <c r="O126" s="210"/>
      <c r="P126" s="210"/>
      <c r="Q126" s="210"/>
      <c r="R126" s="210"/>
      <c r="S126" s="210"/>
      <c r="T126" s="211"/>
      <c r="AT126" s="212" t="s">
        <v>126</v>
      </c>
      <c r="AU126" s="212" t="s">
        <v>80</v>
      </c>
      <c r="AV126" s="14" t="s">
        <v>80</v>
      </c>
      <c r="AW126" s="14" t="s">
        <v>35</v>
      </c>
      <c r="AX126" s="14" t="s">
        <v>78</v>
      </c>
      <c r="AY126" s="212" t="s">
        <v>111</v>
      </c>
    </row>
    <row r="127" spans="1:65" s="2" customFormat="1" ht="24.2" customHeight="1">
      <c r="A127" s="37"/>
      <c r="B127" s="38"/>
      <c r="C127" s="171" t="s">
        <v>181</v>
      </c>
      <c r="D127" s="171" t="s">
        <v>113</v>
      </c>
      <c r="E127" s="172" t="s">
        <v>182</v>
      </c>
      <c r="F127" s="173" t="s">
        <v>183</v>
      </c>
      <c r="G127" s="174" t="s">
        <v>116</v>
      </c>
      <c r="H127" s="175">
        <v>74</v>
      </c>
      <c r="I127" s="176"/>
      <c r="J127" s="177">
        <f>ROUND(I127*H127,2)</f>
        <v>0</v>
      </c>
      <c r="K127" s="173" t="s">
        <v>117</v>
      </c>
      <c r="L127" s="42"/>
      <c r="M127" s="178" t="s">
        <v>19</v>
      </c>
      <c r="N127" s="179" t="s">
        <v>44</v>
      </c>
      <c r="O127" s="67"/>
      <c r="P127" s="180">
        <f>O127*H127</f>
        <v>0</v>
      </c>
      <c r="Q127" s="180">
        <v>0</v>
      </c>
      <c r="R127" s="180">
        <f>Q127*H127</f>
        <v>0</v>
      </c>
      <c r="S127" s="180">
        <v>0</v>
      </c>
      <c r="T127" s="181">
        <f>S127*H127</f>
        <v>0</v>
      </c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R127" s="182" t="s">
        <v>118</v>
      </c>
      <c r="AT127" s="182" t="s">
        <v>113</v>
      </c>
      <c r="AU127" s="182" t="s">
        <v>80</v>
      </c>
      <c r="AY127" s="20" t="s">
        <v>111</v>
      </c>
      <c r="BE127" s="183">
        <f>IF(N127="základní",J127,0)</f>
        <v>0</v>
      </c>
      <c r="BF127" s="183">
        <f>IF(N127="snížená",J127,0)</f>
        <v>0</v>
      </c>
      <c r="BG127" s="183">
        <f>IF(N127="zákl. přenesená",J127,0)</f>
        <v>0</v>
      </c>
      <c r="BH127" s="183">
        <f>IF(N127="sníž. přenesená",J127,0)</f>
        <v>0</v>
      </c>
      <c r="BI127" s="183">
        <f>IF(N127="nulová",J127,0)</f>
        <v>0</v>
      </c>
      <c r="BJ127" s="20" t="s">
        <v>78</v>
      </c>
      <c r="BK127" s="183">
        <f>ROUND(I127*H127,2)</f>
        <v>0</v>
      </c>
      <c r="BL127" s="20" t="s">
        <v>118</v>
      </c>
      <c r="BM127" s="182" t="s">
        <v>184</v>
      </c>
    </row>
    <row r="128" spans="1:65" s="2" customFormat="1" ht="19.5">
      <c r="A128" s="37"/>
      <c r="B128" s="38"/>
      <c r="C128" s="39"/>
      <c r="D128" s="184" t="s">
        <v>120</v>
      </c>
      <c r="E128" s="39"/>
      <c r="F128" s="185" t="s">
        <v>185</v>
      </c>
      <c r="G128" s="39"/>
      <c r="H128" s="39"/>
      <c r="I128" s="186"/>
      <c r="J128" s="39"/>
      <c r="K128" s="39"/>
      <c r="L128" s="42"/>
      <c r="M128" s="187"/>
      <c r="N128" s="188"/>
      <c r="O128" s="67"/>
      <c r="P128" s="67"/>
      <c r="Q128" s="67"/>
      <c r="R128" s="67"/>
      <c r="S128" s="67"/>
      <c r="T128" s="68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T128" s="20" t="s">
        <v>120</v>
      </c>
      <c r="AU128" s="20" t="s">
        <v>80</v>
      </c>
    </row>
    <row r="129" spans="1:65" s="2" customFormat="1" ht="11.25">
      <c r="A129" s="37"/>
      <c r="B129" s="38"/>
      <c r="C129" s="39"/>
      <c r="D129" s="189" t="s">
        <v>122</v>
      </c>
      <c r="E129" s="39"/>
      <c r="F129" s="190" t="s">
        <v>186</v>
      </c>
      <c r="G129" s="39"/>
      <c r="H129" s="39"/>
      <c r="I129" s="186"/>
      <c r="J129" s="39"/>
      <c r="K129" s="39"/>
      <c r="L129" s="42"/>
      <c r="M129" s="187"/>
      <c r="N129" s="188"/>
      <c r="O129" s="67"/>
      <c r="P129" s="67"/>
      <c r="Q129" s="67"/>
      <c r="R129" s="67"/>
      <c r="S129" s="67"/>
      <c r="T129" s="68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T129" s="20" t="s">
        <v>122</v>
      </c>
      <c r="AU129" s="20" t="s">
        <v>80</v>
      </c>
    </row>
    <row r="130" spans="1:65" s="2" customFormat="1" ht="33" customHeight="1">
      <c r="A130" s="37"/>
      <c r="B130" s="38"/>
      <c r="C130" s="171" t="s">
        <v>187</v>
      </c>
      <c r="D130" s="171" t="s">
        <v>113</v>
      </c>
      <c r="E130" s="172" t="s">
        <v>188</v>
      </c>
      <c r="F130" s="173" t="s">
        <v>189</v>
      </c>
      <c r="G130" s="174" t="s">
        <v>190</v>
      </c>
      <c r="H130" s="175">
        <v>505.21</v>
      </c>
      <c r="I130" s="176"/>
      <c r="J130" s="177">
        <f>ROUND(I130*H130,2)</f>
        <v>0</v>
      </c>
      <c r="K130" s="173" t="s">
        <v>117</v>
      </c>
      <c r="L130" s="42"/>
      <c r="M130" s="178" t="s">
        <v>19</v>
      </c>
      <c r="N130" s="179" t="s">
        <v>44</v>
      </c>
      <c r="O130" s="67"/>
      <c r="P130" s="180">
        <f>O130*H130</f>
        <v>0</v>
      </c>
      <c r="Q130" s="180">
        <v>0</v>
      </c>
      <c r="R130" s="180">
        <f>Q130*H130</f>
        <v>0</v>
      </c>
      <c r="S130" s="180">
        <v>0</v>
      </c>
      <c r="T130" s="181">
        <f>S130*H130</f>
        <v>0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R130" s="182" t="s">
        <v>118</v>
      </c>
      <c r="AT130" s="182" t="s">
        <v>113</v>
      </c>
      <c r="AU130" s="182" t="s">
        <v>80</v>
      </c>
      <c r="AY130" s="20" t="s">
        <v>111</v>
      </c>
      <c r="BE130" s="183">
        <f>IF(N130="základní",J130,0)</f>
        <v>0</v>
      </c>
      <c r="BF130" s="183">
        <f>IF(N130="snížená",J130,0)</f>
        <v>0</v>
      </c>
      <c r="BG130" s="183">
        <f>IF(N130="zákl. přenesená",J130,0)</f>
        <v>0</v>
      </c>
      <c r="BH130" s="183">
        <f>IF(N130="sníž. přenesená",J130,0)</f>
        <v>0</v>
      </c>
      <c r="BI130" s="183">
        <f>IF(N130="nulová",J130,0)</f>
        <v>0</v>
      </c>
      <c r="BJ130" s="20" t="s">
        <v>78</v>
      </c>
      <c r="BK130" s="183">
        <f>ROUND(I130*H130,2)</f>
        <v>0</v>
      </c>
      <c r="BL130" s="20" t="s">
        <v>118</v>
      </c>
      <c r="BM130" s="182" t="s">
        <v>191</v>
      </c>
    </row>
    <row r="131" spans="1:65" s="2" customFormat="1" ht="19.5">
      <c r="A131" s="37"/>
      <c r="B131" s="38"/>
      <c r="C131" s="39"/>
      <c r="D131" s="184" t="s">
        <v>120</v>
      </c>
      <c r="E131" s="39"/>
      <c r="F131" s="185" t="s">
        <v>192</v>
      </c>
      <c r="G131" s="39"/>
      <c r="H131" s="39"/>
      <c r="I131" s="186"/>
      <c r="J131" s="39"/>
      <c r="K131" s="39"/>
      <c r="L131" s="42"/>
      <c r="M131" s="187"/>
      <c r="N131" s="188"/>
      <c r="O131" s="67"/>
      <c r="P131" s="67"/>
      <c r="Q131" s="67"/>
      <c r="R131" s="67"/>
      <c r="S131" s="67"/>
      <c r="T131" s="68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T131" s="20" t="s">
        <v>120</v>
      </c>
      <c r="AU131" s="20" t="s">
        <v>80</v>
      </c>
    </row>
    <row r="132" spans="1:65" s="2" customFormat="1" ht="11.25">
      <c r="A132" s="37"/>
      <c r="B132" s="38"/>
      <c r="C132" s="39"/>
      <c r="D132" s="189" t="s">
        <v>122</v>
      </c>
      <c r="E132" s="39"/>
      <c r="F132" s="190" t="s">
        <v>193</v>
      </c>
      <c r="G132" s="39"/>
      <c r="H132" s="39"/>
      <c r="I132" s="186"/>
      <c r="J132" s="39"/>
      <c r="K132" s="39"/>
      <c r="L132" s="42"/>
      <c r="M132" s="187"/>
      <c r="N132" s="188"/>
      <c r="O132" s="67"/>
      <c r="P132" s="67"/>
      <c r="Q132" s="67"/>
      <c r="R132" s="67"/>
      <c r="S132" s="67"/>
      <c r="T132" s="68"/>
      <c r="U132" s="37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T132" s="20" t="s">
        <v>122</v>
      </c>
      <c r="AU132" s="20" t="s">
        <v>80</v>
      </c>
    </row>
    <row r="133" spans="1:65" s="13" customFormat="1" ht="11.25">
      <c r="B133" s="192"/>
      <c r="C133" s="193"/>
      <c r="D133" s="184" t="s">
        <v>126</v>
      </c>
      <c r="E133" s="194" t="s">
        <v>19</v>
      </c>
      <c r="F133" s="195" t="s">
        <v>194</v>
      </c>
      <c r="G133" s="193"/>
      <c r="H133" s="194" t="s">
        <v>19</v>
      </c>
      <c r="I133" s="196"/>
      <c r="J133" s="193"/>
      <c r="K133" s="193"/>
      <c r="L133" s="197"/>
      <c r="M133" s="198"/>
      <c r="N133" s="199"/>
      <c r="O133" s="199"/>
      <c r="P133" s="199"/>
      <c r="Q133" s="199"/>
      <c r="R133" s="199"/>
      <c r="S133" s="199"/>
      <c r="T133" s="200"/>
      <c r="AT133" s="201" t="s">
        <v>126</v>
      </c>
      <c r="AU133" s="201" t="s">
        <v>80</v>
      </c>
      <c r="AV133" s="13" t="s">
        <v>78</v>
      </c>
      <c r="AW133" s="13" t="s">
        <v>35</v>
      </c>
      <c r="AX133" s="13" t="s">
        <v>73</v>
      </c>
      <c r="AY133" s="201" t="s">
        <v>111</v>
      </c>
    </row>
    <row r="134" spans="1:65" s="14" customFormat="1" ht="11.25">
      <c r="B134" s="202"/>
      <c r="C134" s="203"/>
      <c r="D134" s="184" t="s">
        <v>126</v>
      </c>
      <c r="E134" s="204" t="s">
        <v>19</v>
      </c>
      <c r="F134" s="205" t="s">
        <v>195</v>
      </c>
      <c r="G134" s="203"/>
      <c r="H134" s="206">
        <v>126.55</v>
      </c>
      <c r="I134" s="207"/>
      <c r="J134" s="203"/>
      <c r="K134" s="203"/>
      <c r="L134" s="208"/>
      <c r="M134" s="209"/>
      <c r="N134" s="210"/>
      <c r="O134" s="210"/>
      <c r="P134" s="210"/>
      <c r="Q134" s="210"/>
      <c r="R134" s="210"/>
      <c r="S134" s="210"/>
      <c r="T134" s="211"/>
      <c r="AT134" s="212" t="s">
        <v>126</v>
      </c>
      <c r="AU134" s="212" t="s">
        <v>80</v>
      </c>
      <c r="AV134" s="14" t="s">
        <v>80</v>
      </c>
      <c r="AW134" s="14" t="s">
        <v>35</v>
      </c>
      <c r="AX134" s="14" t="s">
        <v>73</v>
      </c>
      <c r="AY134" s="212" t="s">
        <v>111</v>
      </c>
    </row>
    <row r="135" spans="1:65" s="13" customFormat="1" ht="11.25">
      <c r="B135" s="192"/>
      <c r="C135" s="193"/>
      <c r="D135" s="184" t="s">
        <v>126</v>
      </c>
      <c r="E135" s="194" t="s">
        <v>19</v>
      </c>
      <c r="F135" s="195" t="s">
        <v>196</v>
      </c>
      <c r="G135" s="193"/>
      <c r="H135" s="194" t="s">
        <v>19</v>
      </c>
      <c r="I135" s="196"/>
      <c r="J135" s="193"/>
      <c r="K135" s="193"/>
      <c r="L135" s="197"/>
      <c r="M135" s="198"/>
      <c r="N135" s="199"/>
      <c r="O135" s="199"/>
      <c r="P135" s="199"/>
      <c r="Q135" s="199"/>
      <c r="R135" s="199"/>
      <c r="S135" s="199"/>
      <c r="T135" s="200"/>
      <c r="AT135" s="201" t="s">
        <v>126</v>
      </c>
      <c r="AU135" s="201" t="s">
        <v>80</v>
      </c>
      <c r="AV135" s="13" t="s">
        <v>78</v>
      </c>
      <c r="AW135" s="13" t="s">
        <v>35</v>
      </c>
      <c r="AX135" s="13" t="s">
        <v>73</v>
      </c>
      <c r="AY135" s="201" t="s">
        <v>111</v>
      </c>
    </row>
    <row r="136" spans="1:65" s="14" customFormat="1" ht="11.25">
      <c r="B136" s="202"/>
      <c r="C136" s="203"/>
      <c r="D136" s="184" t="s">
        <v>126</v>
      </c>
      <c r="E136" s="204" t="s">
        <v>19</v>
      </c>
      <c r="F136" s="205" t="s">
        <v>197</v>
      </c>
      <c r="G136" s="203"/>
      <c r="H136" s="206">
        <v>378.66</v>
      </c>
      <c r="I136" s="207"/>
      <c r="J136" s="203"/>
      <c r="K136" s="203"/>
      <c r="L136" s="208"/>
      <c r="M136" s="209"/>
      <c r="N136" s="210"/>
      <c r="O136" s="210"/>
      <c r="P136" s="210"/>
      <c r="Q136" s="210"/>
      <c r="R136" s="210"/>
      <c r="S136" s="210"/>
      <c r="T136" s="211"/>
      <c r="AT136" s="212" t="s">
        <v>126</v>
      </c>
      <c r="AU136" s="212" t="s">
        <v>80</v>
      </c>
      <c r="AV136" s="14" t="s">
        <v>80</v>
      </c>
      <c r="AW136" s="14" t="s">
        <v>35</v>
      </c>
      <c r="AX136" s="14" t="s">
        <v>73</v>
      </c>
      <c r="AY136" s="212" t="s">
        <v>111</v>
      </c>
    </row>
    <row r="137" spans="1:65" s="15" customFormat="1" ht="11.25">
      <c r="B137" s="213"/>
      <c r="C137" s="214"/>
      <c r="D137" s="184" t="s">
        <v>126</v>
      </c>
      <c r="E137" s="215" t="s">
        <v>19</v>
      </c>
      <c r="F137" s="216" t="s">
        <v>198</v>
      </c>
      <c r="G137" s="214"/>
      <c r="H137" s="217">
        <v>505.21000000000004</v>
      </c>
      <c r="I137" s="218"/>
      <c r="J137" s="214"/>
      <c r="K137" s="214"/>
      <c r="L137" s="219"/>
      <c r="M137" s="220"/>
      <c r="N137" s="221"/>
      <c r="O137" s="221"/>
      <c r="P137" s="221"/>
      <c r="Q137" s="221"/>
      <c r="R137" s="221"/>
      <c r="S137" s="221"/>
      <c r="T137" s="222"/>
      <c r="AT137" s="223" t="s">
        <v>126</v>
      </c>
      <c r="AU137" s="223" t="s">
        <v>80</v>
      </c>
      <c r="AV137" s="15" t="s">
        <v>118</v>
      </c>
      <c r="AW137" s="15" t="s">
        <v>35</v>
      </c>
      <c r="AX137" s="15" t="s">
        <v>78</v>
      </c>
      <c r="AY137" s="223" t="s">
        <v>111</v>
      </c>
    </row>
    <row r="138" spans="1:65" s="2" customFormat="1" ht="37.9" customHeight="1">
      <c r="A138" s="37"/>
      <c r="B138" s="38"/>
      <c r="C138" s="171" t="s">
        <v>199</v>
      </c>
      <c r="D138" s="171" t="s">
        <v>113</v>
      </c>
      <c r="E138" s="172" t="s">
        <v>200</v>
      </c>
      <c r="F138" s="173" t="s">
        <v>201</v>
      </c>
      <c r="G138" s="174" t="s">
        <v>190</v>
      </c>
      <c r="H138" s="175">
        <v>26.25</v>
      </c>
      <c r="I138" s="176"/>
      <c r="J138" s="177">
        <f>ROUND(I138*H138,2)</f>
        <v>0</v>
      </c>
      <c r="K138" s="173" t="s">
        <v>117</v>
      </c>
      <c r="L138" s="42"/>
      <c r="M138" s="178" t="s">
        <v>19</v>
      </c>
      <c r="N138" s="179" t="s">
        <v>44</v>
      </c>
      <c r="O138" s="67"/>
      <c r="P138" s="180">
        <f>O138*H138</f>
        <v>0</v>
      </c>
      <c r="Q138" s="180">
        <v>0</v>
      </c>
      <c r="R138" s="180">
        <f>Q138*H138</f>
        <v>0</v>
      </c>
      <c r="S138" s="180">
        <v>0</v>
      </c>
      <c r="T138" s="181">
        <f>S138*H138</f>
        <v>0</v>
      </c>
      <c r="U138" s="37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R138" s="182" t="s">
        <v>118</v>
      </c>
      <c r="AT138" s="182" t="s">
        <v>113</v>
      </c>
      <c r="AU138" s="182" t="s">
        <v>80</v>
      </c>
      <c r="AY138" s="20" t="s">
        <v>111</v>
      </c>
      <c r="BE138" s="183">
        <f>IF(N138="základní",J138,0)</f>
        <v>0</v>
      </c>
      <c r="BF138" s="183">
        <f>IF(N138="snížená",J138,0)</f>
        <v>0</v>
      </c>
      <c r="BG138" s="183">
        <f>IF(N138="zákl. přenesená",J138,0)</f>
        <v>0</v>
      </c>
      <c r="BH138" s="183">
        <f>IF(N138="sníž. přenesená",J138,0)</f>
        <v>0</v>
      </c>
      <c r="BI138" s="183">
        <f>IF(N138="nulová",J138,0)</f>
        <v>0</v>
      </c>
      <c r="BJ138" s="20" t="s">
        <v>78</v>
      </c>
      <c r="BK138" s="183">
        <f>ROUND(I138*H138,2)</f>
        <v>0</v>
      </c>
      <c r="BL138" s="20" t="s">
        <v>118</v>
      </c>
      <c r="BM138" s="182" t="s">
        <v>202</v>
      </c>
    </row>
    <row r="139" spans="1:65" s="2" customFormat="1" ht="39">
      <c r="A139" s="37"/>
      <c r="B139" s="38"/>
      <c r="C139" s="39"/>
      <c r="D139" s="184" t="s">
        <v>120</v>
      </c>
      <c r="E139" s="39"/>
      <c r="F139" s="185" t="s">
        <v>203</v>
      </c>
      <c r="G139" s="39"/>
      <c r="H139" s="39"/>
      <c r="I139" s="186"/>
      <c r="J139" s="39"/>
      <c r="K139" s="39"/>
      <c r="L139" s="42"/>
      <c r="M139" s="187"/>
      <c r="N139" s="188"/>
      <c r="O139" s="67"/>
      <c r="P139" s="67"/>
      <c r="Q139" s="67"/>
      <c r="R139" s="67"/>
      <c r="S139" s="67"/>
      <c r="T139" s="68"/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T139" s="20" t="s">
        <v>120</v>
      </c>
      <c r="AU139" s="20" t="s">
        <v>80</v>
      </c>
    </row>
    <row r="140" spans="1:65" s="2" customFormat="1" ht="11.25">
      <c r="A140" s="37"/>
      <c r="B140" s="38"/>
      <c r="C140" s="39"/>
      <c r="D140" s="189" t="s">
        <v>122</v>
      </c>
      <c r="E140" s="39"/>
      <c r="F140" s="190" t="s">
        <v>204</v>
      </c>
      <c r="G140" s="39"/>
      <c r="H140" s="39"/>
      <c r="I140" s="186"/>
      <c r="J140" s="39"/>
      <c r="K140" s="39"/>
      <c r="L140" s="42"/>
      <c r="M140" s="187"/>
      <c r="N140" s="188"/>
      <c r="O140" s="67"/>
      <c r="P140" s="67"/>
      <c r="Q140" s="67"/>
      <c r="R140" s="67"/>
      <c r="S140" s="67"/>
      <c r="T140" s="68"/>
      <c r="U140" s="37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T140" s="20" t="s">
        <v>122</v>
      </c>
      <c r="AU140" s="20" t="s">
        <v>80</v>
      </c>
    </row>
    <row r="141" spans="1:65" s="13" customFormat="1" ht="11.25">
      <c r="B141" s="192"/>
      <c r="C141" s="193"/>
      <c r="D141" s="184" t="s">
        <v>126</v>
      </c>
      <c r="E141" s="194" t="s">
        <v>19</v>
      </c>
      <c r="F141" s="195" t="s">
        <v>205</v>
      </c>
      <c r="G141" s="193"/>
      <c r="H141" s="194" t="s">
        <v>19</v>
      </c>
      <c r="I141" s="196"/>
      <c r="J141" s="193"/>
      <c r="K141" s="193"/>
      <c r="L141" s="197"/>
      <c r="M141" s="198"/>
      <c r="N141" s="199"/>
      <c r="O141" s="199"/>
      <c r="P141" s="199"/>
      <c r="Q141" s="199"/>
      <c r="R141" s="199"/>
      <c r="S141" s="199"/>
      <c r="T141" s="200"/>
      <c r="AT141" s="201" t="s">
        <v>126</v>
      </c>
      <c r="AU141" s="201" t="s">
        <v>80</v>
      </c>
      <c r="AV141" s="13" t="s">
        <v>78</v>
      </c>
      <c r="AW141" s="13" t="s">
        <v>35</v>
      </c>
      <c r="AX141" s="13" t="s">
        <v>73</v>
      </c>
      <c r="AY141" s="201" t="s">
        <v>111</v>
      </c>
    </row>
    <row r="142" spans="1:65" s="14" customFormat="1" ht="11.25">
      <c r="B142" s="202"/>
      <c r="C142" s="203"/>
      <c r="D142" s="184" t="s">
        <v>126</v>
      </c>
      <c r="E142" s="204" t="s">
        <v>19</v>
      </c>
      <c r="F142" s="205" t="s">
        <v>206</v>
      </c>
      <c r="G142" s="203"/>
      <c r="H142" s="206">
        <v>13.125</v>
      </c>
      <c r="I142" s="207"/>
      <c r="J142" s="203"/>
      <c r="K142" s="203"/>
      <c r="L142" s="208"/>
      <c r="M142" s="209"/>
      <c r="N142" s="210"/>
      <c r="O142" s="210"/>
      <c r="P142" s="210"/>
      <c r="Q142" s="210"/>
      <c r="R142" s="210"/>
      <c r="S142" s="210"/>
      <c r="T142" s="211"/>
      <c r="AT142" s="212" t="s">
        <v>126</v>
      </c>
      <c r="AU142" s="212" t="s">
        <v>80</v>
      </c>
      <c r="AV142" s="14" t="s">
        <v>80</v>
      </c>
      <c r="AW142" s="14" t="s">
        <v>35</v>
      </c>
      <c r="AX142" s="14" t="s">
        <v>73</v>
      </c>
      <c r="AY142" s="212" t="s">
        <v>111</v>
      </c>
    </row>
    <row r="143" spans="1:65" s="13" customFormat="1" ht="11.25">
      <c r="B143" s="192"/>
      <c r="C143" s="193"/>
      <c r="D143" s="184" t="s">
        <v>126</v>
      </c>
      <c r="E143" s="194" t="s">
        <v>19</v>
      </c>
      <c r="F143" s="195" t="s">
        <v>207</v>
      </c>
      <c r="G143" s="193"/>
      <c r="H143" s="194" t="s">
        <v>19</v>
      </c>
      <c r="I143" s="196"/>
      <c r="J143" s="193"/>
      <c r="K143" s="193"/>
      <c r="L143" s="197"/>
      <c r="M143" s="198"/>
      <c r="N143" s="199"/>
      <c r="O143" s="199"/>
      <c r="P143" s="199"/>
      <c r="Q143" s="199"/>
      <c r="R143" s="199"/>
      <c r="S143" s="199"/>
      <c r="T143" s="200"/>
      <c r="AT143" s="201" t="s">
        <v>126</v>
      </c>
      <c r="AU143" s="201" t="s">
        <v>80</v>
      </c>
      <c r="AV143" s="13" t="s">
        <v>78</v>
      </c>
      <c r="AW143" s="13" t="s">
        <v>35</v>
      </c>
      <c r="AX143" s="13" t="s">
        <v>73</v>
      </c>
      <c r="AY143" s="201" t="s">
        <v>111</v>
      </c>
    </row>
    <row r="144" spans="1:65" s="14" customFormat="1" ht="11.25">
      <c r="B144" s="202"/>
      <c r="C144" s="203"/>
      <c r="D144" s="184" t="s">
        <v>126</v>
      </c>
      <c r="E144" s="204" t="s">
        <v>19</v>
      </c>
      <c r="F144" s="205" t="s">
        <v>206</v>
      </c>
      <c r="G144" s="203"/>
      <c r="H144" s="206">
        <v>13.125</v>
      </c>
      <c r="I144" s="207"/>
      <c r="J144" s="203"/>
      <c r="K144" s="203"/>
      <c r="L144" s="208"/>
      <c r="M144" s="209"/>
      <c r="N144" s="210"/>
      <c r="O144" s="210"/>
      <c r="P144" s="210"/>
      <c r="Q144" s="210"/>
      <c r="R144" s="210"/>
      <c r="S144" s="210"/>
      <c r="T144" s="211"/>
      <c r="AT144" s="212" t="s">
        <v>126</v>
      </c>
      <c r="AU144" s="212" t="s">
        <v>80</v>
      </c>
      <c r="AV144" s="14" t="s">
        <v>80</v>
      </c>
      <c r="AW144" s="14" t="s">
        <v>35</v>
      </c>
      <c r="AX144" s="14" t="s">
        <v>73</v>
      </c>
      <c r="AY144" s="212" t="s">
        <v>111</v>
      </c>
    </row>
    <row r="145" spans="1:65" s="15" customFormat="1" ht="11.25">
      <c r="B145" s="213"/>
      <c r="C145" s="214"/>
      <c r="D145" s="184" t="s">
        <v>126</v>
      </c>
      <c r="E145" s="215" t="s">
        <v>19</v>
      </c>
      <c r="F145" s="216" t="s">
        <v>198</v>
      </c>
      <c r="G145" s="214"/>
      <c r="H145" s="217">
        <v>26.25</v>
      </c>
      <c r="I145" s="218"/>
      <c r="J145" s="214"/>
      <c r="K145" s="214"/>
      <c r="L145" s="219"/>
      <c r="M145" s="220"/>
      <c r="N145" s="221"/>
      <c r="O145" s="221"/>
      <c r="P145" s="221"/>
      <c r="Q145" s="221"/>
      <c r="R145" s="221"/>
      <c r="S145" s="221"/>
      <c r="T145" s="222"/>
      <c r="AT145" s="223" t="s">
        <v>126</v>
      </c>
      <c r="AU145" s="223" t="s">
        <v>80</v>
      </c>
      <c r="AV145" s="15" t="s">
        <v>118</v>
      </c>
      <c r="AW145" s="15" t="s">
        <v>35</v>
      </c>
      <c r="AX145" s="15" t="s">
        <v>78</v>
      </c>
      <c r="AY145" s="223" t="s">
        <v>111</v>
      </c>
    </row>
    <row r="146" spans="1:65" s="2" customFormat="1" ht="37.9" customHeight="1">
      <c r="A146" s="37"/>
      <c r="B146" s="38"/>
      <c r="C146" s="171" t="s">
        <v>8</v>
      </c>
      <c r="D146" s="171" t="s">
        <v>113</v>
      </c>
      <c r="E146" s="172" t="s">
        <v>208</v>
      </c>
      <c r="F146" s="173" t="s">
        <v>209</v>
      </c>
      <c r="G146" s="174" t="s">
        <v>190</v>
      </c>
      <c r="H146" s="175">
        <v>506.88499999999999</v>
      </c>
      <c r="I146" s="176"/>
      <c r="J146" s="177">
        <f>ROUND(I146*H146,2)</f>
        <v>0</v>
      </c>
      <c r="K146" s="173" t="s">
        <v>117</v>
      </c>
      <c r="L146" s="42"/>
      <c r="M146" s="178" t="s">
        <v>19</v>
      </c>
      <c r="N146" s="179" t="s">
        <v>44</v>
      </c>
      <c r="O146" s="67"/>
      <c r="P146" s="180">
        <f>O146*H146</f>
        <v>0</v>
      </c>
      <c r="Q146" s="180">
        <v>0</v>
      </c>
      <c r="R146" s="180">
        <f>Q146*H146</f>
        <v>0</v>
      </c>
      <c r="S146" s="180">
        <v>0</v>
      </c>
      <c r="T146" s="181">
        <f>S146*H146</f>
        <v>0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182" t="s">
        <v>118</v>
      </c>
      <c r="AT146" s="182" t="s">
        <v>113</v>
      </c>
      <c r="AU146" s="182" t="s">
        <v>80</v>
      </c>
      <c r="AY146" s="20" t="s">
        <v>111</v>
      </c>
      <c r="BE146" s="183">
        <f>IF(N146="základní",J146,0)</f>
        <v>0</v>
      </c>
      <c r="BF146" s="183">
        <f>IF(N146="snížená",J146,0)</f>
        <v>0</v>
      </c>
      <c r="BG146" s="183">
        <f>IF(N146="zákl. přenesená",J146,0)</f>
        <v>0</v>
      </c>
      <c r="BH146" s="183">
        <f>IF(N146="sníž. přenesená",J146,0)</f>
        <v>0</v>
      </c>
      <c r="BI146" s="183">
        <f>IF(N146="nulová",J146,0)</f>
        <v>0</v>
      </c>
      <c r="BJ146" s="20" t="s">
        <v>78</v>
      </c>
      <c r="BK146" s="183">
        <f>ROUND(I146*H146,2)</f>
        <v>0</v>
      </c>
      <c r="BL146" s="20" t="s">
        <v>118</v>
      </c>
      <c r="BM146" s="182" t="s">
        <v>210</v>
      </c>
    </row>
    <row r="147" spans="1:65" s="2" customFormat="1" ht="39">
      <c r="A147" s="37"/>
      <c r="B147" s="38"/>
      <c r="C147" s="39"/>
      <c r="D147" s="184" t="s">
        <v>120</v>
      </c>
      <c r="E147" s="39"/>
      <c r="F147" s="185" t="s">
        <v>211</v>
      </c>
      <c r="G147" s="39"/>
      <c r="H147" s="39"/>
      <c r="I147" s="186"/>
      <c r="J147" s="39"/>
      <c r="K147" s="39"/>
      <c r="L147" s="42"/>
      <c r="M147" s="187"/>
      <c r="N147" s="188"/>
      <c r="O147" s="67"/>
      <c r="P147" s="67"/>
      <c r="Q147" s="67"/>
      <c r="R147" s="67"/>
      <c r="S147" s="67"/>
      <c r="T147" s="68"/>
      <c r="U147" s="37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T147" s="20" t="s">
        <v>120</v>
      </c>
      <c r="AU147" s="20" t="s">
        <v>80</v>
      </c>
    </row>
    <row r="148" spans="1:65" s="2" customFormat="1" ht="11.25">
      <c r="A148" s="37"/>
      <c r="B148" s="38"/>
      <c r="C148" s="39"/>
      <c r="D148" s="189" t="s">
        <v>122</v>
      </c>
      <c r="E148" s="39"/>
      <c r="F148" s="190" t="s">
        <v>212</v>
      </c>
      <c r="G148" s="39"/>
      <c r="H148" s="39"/>
      <c r="I148" s="186"/>
      <c r="J148" s="39"/>
      <c r="K148" s="39"/>
      <c r="L148" s="42"/>
      <c r="M148" s="187"/>
      <c r="N148" s="188"/>
      <c r="O148" s="67"/>
      <c r="P148" s="67"/>
      <c r="Q148" s="67"/>
      <c r="R148" s="67"/>
      <c r="S148" s="67"/>
      <c r="T148" s="68"/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T148" s="20" t="s">
        <v>122</v>
      </c>
      <c r="AU148" s="20" t="s">
        <v>80</v>
      </c>
    </row>
    <row r="149" spans="1:65" s="2" customFormat="1" ht="37.9" customHeight="1">
      <c r="A149" s="37"/>
      <c r="B149" s="38"/>
      <c r="C149" s="171" t="s">
        <v>213</v>
      </c>
      <c r="D149" s="171" t="s">
        <v>113</v>
      </c>
      <c r="E149" s="172" t="s">
        <v>214</v>
      </c>
      <c r="F149" s="173" t="s">
        <v>215</v>
      </c>
      <c r="G149" s="174" t="s">
        <v>190</v>
      </c>
      <c r="H149" s="175">
        <v>5068.8500000000004</v>
      </c>
      <c r="I149" s="176"/>
      <c r="J149" s="177">
        <f>ROUND(I149*H149,2)</f>
        <v>0</v>
      </c>
      <c r="K149" s="173" t="s">
        <v>117</v>
      </c>
      <c r="L149" s="42"/>
      <c r="M149" s="178" t="s">
        <v>19</v>
      </c>
      <c r="N149" s="179" t="s">
        <v>44</v>
      </c>
      <c r="O149" s="67"/>
      <c r="P149" s="180">
        <f>O149*H149</f>
        <v>0</v>
      </c>
      <c r="Q149" s="180">
        <v>0</v>
      </c>
      <c r="R149" s="180">
        <f>Q149*H149</f>
        <v>0</v>
      </c>
      <c r="S149" s="180">
        <v>0</v>
      </c>
      <c r="T149" s="181">
        <f>S149*H149</f>
        <v>0</v>
      </c>
      <c r="U149" s="37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R149" s="182" t="s">
        <v>118</v>
      </c>
      <c r="AT149" s="182" t="s">
        <v>113</v>
      </c>
      <c r="AU149" s="182" t="s">
        <v>80</v>
      </c>
      <c r="AY149" s="20" t="s">
        <v>111</v>
      </c>
      <c r="BE149" s="183">
        <f>IF(N149="základní",J149,0)</f>
        <v>0</v>
      </c>
      <c r="BF149" s="183">
        <f>IF(N149="snížená",J149,0)</f>
        <v>0</v>
      </c>
      <c r="BG149" s="183">
        <f>IF(N149="zákl. přenesená",J149,0)</f>
        <v>0</v>
      </c>
      <c r="BH149" s="183">
        <f>IF(N149="sníž. přenesená",J149,0)</f>
        <v>0</v>
      </c>
      <c r="BI149" s="183">
        <f>IF(N149="nulová",J149,0)</f>
        <v>0</v>
      </c>
      <c r="BJ149" s="20" t="s">
        <v>78</v>
      </c>
      <c r="BK149" s="183">
        <f>ROUND(I149*H149,2)</f>
        <v>0</v>
      </c>
      <c r="BL149" s="20" t="s">
        <v>118</v>
      </c>
      <c r="BM149" s="182" t="s">
        <v>216</v>
      </c>
    </row>
    <row r="150" spans="1:65" s="2" customFormat="1" ht="48.75">
      <c r="A150" s="37"/>
      <c r="B150" s="38"/>
      <c r="C150" s="39"/>
      <c r="D150" s="184" t="s">
        <v>120</v>
      </c>
      <c r="E150" s="39"/>
      <c r="F150" s="185" t="s">
        <v>217</v>
      </c>
      <c r="G150" s="39"/>
      <c r="H150" s="39"/>
      <c r="I150" s="186"/>
      <c r="J150" s="39"/>
      <c r="K150" s="39"/>
      <c r="L150" s="42"/>
      <c r="M150" s="187"/>
      <c r="N150" s="188"/>
      <c r="O150" s="67"/>
      <c r="P150" s="67"/>
      <c r="Q150" s="67"/>
      <c r="R150" s="67"/>
      <c r="S150" s="67"/>
      <c r="T150" s="68"/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T150" s="20" t="s">
        <v>120</v>
      </c>
      <c r="AU150" s="20" t="s">
        <v>80</v>
      </c>
    </row>
    <row r="151" spans="1:65" s="2" customFormat="1" ht="11.25">
      <c r="A151" s="37"/>
      <c r="B151" s="38"/>
      <c r="C151" s="39"/>
      <c r="D151" s="189" t="s">
        <v>122</v>
      </c>
      <c r="E151" s="39"/>
      <c r="F151" s="190" t="s">
        <v>218</v>
      </c>
      <c r="G151" s="39"/>
      <c r="H151" s="39"/>
      <c r="I151" s="186"/>
      <c r="J151" s="39"/>
      <c r="K151" s="39"/>
      <c r="L151" s="42"/>
      <c r="M151" s="187"/>
      <c r="N151" s="188"/>
      <c r="O151" s="67"/>
      <c r="P151" s="67"/>
      <c r="Q151" s="67"/>
      <c r="R151" s="67"/>
      <c r="S151" s="67"/>
      <c r="T151" s="68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T151" s="20" t="s">
        <v>122</v>
      </c>
      <c r="AU151" s="20" t="s">
        <v>80</v>
      </c>
    </row>
    <row r="152" spans="1:65" s="14" customFormat="1" ht="11.25">
      <c r="B152" s="202"/>
      <c r="C152" s="203"/>
      <c r="D152" s="184" t="s">
        <v>126</v>
      </c>
      <c r="E152" s="203"/>
      <c r="F152" s="205" t="s">
        <v>219</v>
      </c>
      <c r="G152" s="203"/>
      <c r="H152" s="206">
        <v>5068.8500000000004</v>
      </c>
      <c r="I152" s="207"/>
      <c r="J152" s="203"/>
      <c r="K152" s="203"/>
      <c r="L152" s="208"/>
      <c r="M152" s="209"/>
      <c r="N152" s="210"/>
      <c r="O152" s="210"/>
      <c r="P152" s="210"/>
      <c r="Q152" s="210"/>
      <c r="R152" s="210"/>
      <c r="S152" s="210"/>
      <c r="T152" s="211"/>
      <c r="AT152" s="212" t="s">
        <v>126</v>
      </c>
      <c r="AU152" s="212" t="s">
        <v>80</v>
      </c>
      <c r="AV152" s="14" t="s">
        <v>80</v>
      </c>
      <c r="AW152" s="14" t="s">
        <v>4</v>
      </c>
      <c r="AX152" s="14" t="s">
        <v>78</v>
      </c>
      <c r="AY152" s="212" t="s">
        <v>111</v>
      </c>
    </row>
    <row r="153" spans="1:65" s="2" customFormat="1" ht="24.2" customHeight="1">
      <c r="A153" s="37"/>
      <c r="B153" s="38"/>
      <c r="C153" s="171" t="s">
        <v>220</v>
      </c>
      <c r="D153" s="171" t="s">
        <v>113</v>
      </c>
      <c r="E153" s="172" t="s">
        <v>221</v>
      </c>
      <c r="F153" s="173" t="s">
        <v>222</v>
      </c>
      <c r="G153" s="174" t="s">
        <v>190</v>
      </c>
      <c r="H153" s="175">
        <v>13.125</v>
      </c>
      <c r="I153" s="176"/>
      <c r="J153" s="177">
        <f>ROUND(I153*H153,2)</f>
        <v>0</v>
      </c>
      <c r="K153" s="173" t="s">
        <v>117</v>
      </c>
      <c r="L153" s="42"/>
      <c r="M153" s="178" t="s">
        <v>19</v>
      </c>
      <c r="N153" s="179" t="s">
        <v>44</v>
      </c>
      <c r="O153" s="67"/>
      <c r="P153" s="180">
        <f>O153*H153</f>
        <v>0</v>
      </c>
      <c r="Q153" s="180">
        <v>0</v>
      </c>
      <c r="R153" s="180">
        <f>Q153*H153</f>
        <v>0</v>
      </c>
      <c r="S153" s="180">
        <v>0</v>
      </c>
      <c r="T153" s="181">
        <f>S153*H153</f>
        <v>0</v>
      </c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R153" s="182" t="s">
        <v>118</v>
      </c>
      <c r="AT153" s="182" t="s">
        <v>113</v>
      </c>
      <c r="AU153" s="182" t="s">
        <v>80</v>
      </c>
      <c r="AY153" s="20" t="s">
        <v>111</v>
      </c>
      <c r="BE153" s="183">
        <f>IF(N153="základní",J153,0)</f>
        <v>0</v>
      </c>
      <c r="BF153" s="183">
        <f>IF(N153="snížená",J153,0)</f>
        <v>0</v>
      </c>
      <c r="BG153" s="183">
        <f>IF(N153="zákl. přenesená",J153,0)</f>
        <v>0</v>
      </c>
      <c r="BH153" s="183">
        <f>IF(N153="sníž. přenesená",J153,0)</f>
        <v>0</v>
      </c>
      <c r="BI153" s="183">
        <f>IF(N153="nulová",J153,0)</f>
        <v>0</v>
      </c>
      <c r="BJ153" s="20" t="s">
        <v>78</v>
      </c>
      <c r="BK153" s="183">
        <f>ROUND(I153*H153,2)</f>
        <v>0</v>
      </c>
      <c r="BL153" s="20" t="s">
        <v>118</v>
      </c>
      <c r="BM153" s="182" t="s">
        <v>223</v>
      </c>
    </row>
    <row r="154" spans="1:65" s="2" customFormat="1" ht="29.25">
      <c r="A154" s="37"/>
      <c r="B154" s="38"/>
      <c r="C154" s="39"/>
      <c r="D154" s="184" t="s">
        <v>120</v>
      </c>
      <c r="E154" s="39"/>
      <c r="F154" s="185" t="s">
        <v>224</v>
      </c>
      <c r="G154" s="39"/>
      <c r="H154" s="39"/>
      <c r="I154" s="186"/>
      <c r="J154" s="39"/>
      <c r="K154" s="39"/>
      <c r="L154" s="42"/>
      <c r="M154" s="187"/>
      <c r="N154" s="188"/>
      <c r="O154" s="67"/>
      <c r="P154" s="67"/>
      <c r="Q154" s="67"/>
      <c r="R154" s="67"/>
      <c r="S154" s="67"/>
      <c r="T154" s="68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T154" s="20" t="s">
        <v>120</v>
      </c>
      <c r="AU154" s="20" t="s">
        <v>80</v>
      </c>
    </row>
    <row r="155" spans="1:65" s="2" customFormat="1" ht="11.25">
      <c r="A155" s="37"/>
      <c r="B155" s="38"/>
      <c r="C155" s="39"/>
      <c r="D155" s="189" t="s">
        <v>122</v>
      </c>
      <c r="E155" s="39"/>
      <c r="F155" s="190" t="s">
        <v>225</v>
      </c>
      <c r="G155" s="39"/>
      <c r="H155" s="39"/>
      <c r="I155" s="186"/>
      <c r="J155" s="39"/>
      <c r="K155" s="39"/>
      <c r="L155" s="42"/>
      <c r="M155" s="187"/>
      <c r="N155" s="188"/>
      <c r="O155" s="67"/>
      <c r="P155" s="67"/>
      <c r="Q155" s="67"/>
      <c r="R155" s="67"/>
      <c r="S155" s="67"/>
      <c r="T155" s="68"/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T155" s="20" t="s">
        <v>122</v>
      </c>
      <c r="AU155" s="20" t="s">
        <v>80</v>
      </c>
    </row>
    <row r="156" spans="1:65" s="13" customFormat="1" ht="11.25">
      <c r="B156" s="192"/>
      <c r="C156" s="193"/>
      <c r="D156" s="184" t="s">
        <v>126</v>
      </c>
      <c r="E156" s="194" t="s">
        <v>19</v>
      </c>
      <c r="F156" s="195" t="s">
        <v>207</v>
      </c>
      <c r="G156" s="193"/>
      <c r="H156" s="194" t="s">
        <v>19</v>
      </c>
      <c r="I156" s="196"/>
      <c r="J156" s="193"/>
      <c r="K156" s="193"/>
      <c r="L156" s="197"/>
      <c r="M156" s="198"/>
      <c r="N156" s="199"/>
      <c r="O156" s="199"/>
      <c r="P156" s="199"/>
      <c r="Q156" s="199"/>
      <c r="R156" s="199"/>
      <c r="S156" s="199"/>
      <c r="T156" s="200"/>
      <c r="AT156" s="201" t="s">
        <v>126</v>
      </c>
      <c r="AU156" s="201" t="s">
        <v>80</v>
      </c>
      <c r="AV156" s="13" t="s">
        <v>78</v>
      </c>
      <c r="AW156" s="13" t="s">
        <v>35</v>
      </c>
      <c r="AX156" s="13" t="s">
        <v>73</v>
      </c>
      <c r="AY156" s="201" t="s">
        <v>111</v>
      </c>
    </row>
    <row r="157" spans="1:65" s="14" customFormat="1" ht="11.25">
      <c r="B157" s="202"/>
      <c r="C157" s="203"/>
      <c r="D157" s="184" t="s">
        <v>126</v>
      </c>
      <c r="E157" s="204" t="s">
        <v>19</v>
      </c>
      <c r="F157" s="205" t="s">
        <v>206</v>
      </c>
      <c r="G157" s="203"/>
      <c r="H157" s="206">
        <v>13.125</v>
      </c>
      <c r="I157" s="207"/>
      <c r="J157" s="203"/>
      <c r="K157" s="203"/>
      <c r="L157" s="208"/>
      <c r="M157" s="209"/>
      <c r="N157" s="210"/>
      <c r="O157" s="210"/>
      <c r="P157" s="210"/>
      <c r="Q157" s="210"/>
      <c r="R157" s="210"/>
      <c r="S157" s="210"/>
      <c r="T157" s="211"/>
      <c r="AT157" s="212" t="s">
        <v>126</v>
      </c>
      <c r="AU157" s="212" t="s">
        <v>80</v>
      </c>
      <c r="AV157" s="14" t="s">
        <v>80</v>
      </c>
      <c r="AW157" s="14" t="s">
        <v>35</v>
      </c>
      <c r="AX157" s="14" t="s">
        <v>78</v>
      </c>
      <c r="AY157" s="212" t="s">
        <v>111</v>
      </c>
    </row>
    <row r="158" spans="1:65" s="2" customFormat="1" ht="37.9" customHeight="1">
      <c r="A158" s="37"/>
      <c r="B158" s="38"/>
      <c r="C158" s="171" t="s">
        <v>226</v>
      </c>
      <c r="D158" s="171" t="s">
        <v>113</v>
      </c>
      <c r="E158" s="172" t="s">
        <v>227</v>
      </c>
      <c r="F158" s="173" t="s">
        <v>228</v>
      </c>
      <c r="G158" s="174" t="s">
        <v>229</v>
      </c>
      <c r="H158" s="175">
        <v>912.39300000000003</v>
      </c>
      <c r="I158" s="176"/>
      <c r="J158" s="177">
        <f>ROUND(I158*H158,2)</f>
        <v>0</v>
      </c>
      <c r="K158" s="173" t="s">
        <v>19</v>
      </c>
      <c r="L158" s="42"/>
      <c r="M158" s="178" t="s">
        <v>19</v>
      </c>
      <c r="N158" s="179" t="s">
        <v>44</v>
      </c>
      <c r="O158" s="67"/>
      <c r="P158" s="180">
        <f>O158*H158</f>
        <v>0</v>
      </c>
      <c r="Q158" s="180">
        <v>0</v>
      </c>
      <c r="R158" s="180">
        <f>Q158*H158</f>
        <v>0</v>
      </c>
      <c r="S158" s="180">
        <v>0</v>
      </c>
      <c r="T158" s="181">
        <f>S158*H158</f>
        <v>0</v>
      </c>
      <c r="U158" s="37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R158" s="182" t="s">
        <v>118</v>
      </c>
      <c r="AT158" s="182" t="s">
        <v>113</v>
      </c>
      <c r="AU158" s="182" t="s">
        <v>80</v>
      </c>
      <c r="AY158" s="20" t="s">
        <v>111</v>
      </c>
      <c r="BE158" s="183">
        <f>IF(N158="základní",J158,0)</f>
        <v>0</v>
      </c>
      <c r="BF158" s="183">
        <f>IF(N158="snížená",J158,0)</f>
        <v>0</v>
      </c>
      <c r="BG158" s="183">
        <f>IF(N158="zákl. přenesená",J158,0)</f>
        <v>0</v>
      </c>
      <c r="BH158" s="183">
        <f>IF(N158="sníž. přenesená",J158,0)</f>
        <v>0</v>
      </c>
      <c r="BI158" s="183">
        <f>IF(N158="nulová",J158,0)</f>
        <v>0</v>
      </c>
      <c r="BJ158" s="20" t="s">
        <v>78</v>
      </c>
      <c r="BK158" s="183">
        <f>ROUND(I158*H158,2)</f>
        <v>0</v>
      </c>
      <c r="BL158" s="20" t="s">
        <v>118</v>
      </c>
      <c r="BM158" s="182" t="s">
        <v>230</v>
      </c>
    </row>
    <row r="159" spans="1:65" s="2" customFormat="1" ht="19.5">
      <c r="A159" s="37"/>
      <c r="B159" s="38"/>
      <c r="C159" s="39"/>
      <c r="D159" s="184" t="s">
        <v>120</v>
      </c>
      <c r="E159" s="39"/>
      <c r="F159" s="185" t="s">
        <v>228</v>
      </c>
      <c r="G159" s="39"/>
      <c r="H159" s="39"/>
      <c r="I159" s="186"/>
      <c r="J159" s="39"/>
      <c r="K159" s="39"/>
      <c r="L159" s="42"/>
      <c r="M159" s="187"/>
      <c r="N159" s="188"/>
      <c r="O159" s="67"/>
      <c r="P159" s="67"/>
      <c r="Q159" s="67"/>
      <c r="R159" s="67"/>
      <c r="S159" s="67"/>
      <c r="T159" s="68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T159" s="20" t="s">
        <v>120</v>
      </c>
      <c r="AU159" s="20" t="s">
        <v>80</v>
      </c>
    </row>
    <row r="160" spans="1:65" s="14" customFormat="1" ht="11.25">
      <c r="B160" s="202"/>
      <c r="C160" s="203"/>
      <c r="D160" s="184" t="s">
        <v>126</v>
      </c>
      <c r="E160" s="203"/>
      <c r="F160" s="205" t="s">
        <v>231</v>
      </c>
      <c r="G160" s="203"/>
      <c r="H160" s="206">
        <v>912.39300000000003</v>
      </c>
      <c r="I160" s="207"/>
      <c r="J160" s="203"/>
      <c r="K160" s="203"/>
      <c r="L160" s="208"/>
      <c r="M160" s="209"/>
      <c r="N160" s="210"/>
      <c r="O160" s="210"/>
      <c r="P160" s="210"/>
      <c r="Q160" s="210"/>
      <c r="R160" s="210"/>
      <c r="S160" s="210"/>
      <c r="T160" s="211"/>
      <c r="AT160" s="212" t="s">
        <v>126</v>
      </c>
      <c r="AU160" s="212" t="s">
        <v>80</v>
      </c>
      <c r="AV160" s="14" t="s">
        <v>80</v>
      </c>
      <c r="AW160" s="14" t="s">
        <v>4</v>
      </c>
      <c r="AX160" s="14" t="s">
        <v>78</v>
      </c>
      <c r="AY160" s="212" t="s">
        <v>111</v>
      </c>
    </row>
    <row r="161" spans="1:65" s="2" customFormat="1" ht="16.5" customHeight="1">
      <c r="A161" s="37"/>
      <c r="B161" s="38"/>
      <c r="C161" s="171" t="s">
        <v>232</v>
      </c>
      <c r="D161" s="171" t="s">
        <v>113</v>
      </c>
      <c r="E161" s="172" t="s">
        <v>233</v>
      </c>
      <c r="F161" s="173" t="s">
        <v>234</v>
      </c>
      <c r="G161" s="174" t="s">
        <v>190</v>
      </c>
      <c r="H161" s="175">
        <v>520.01</v>
      </c>
      <c r="I161" s="176"/>
      <c r="J161" s="177">
        <f>ROUND(I161*H161,2)</f>
        <v>0</v>
      </c>
      <c r="K161" s="173" t="s">
        <v>117</v>
      </c>
      <c r="L161" s="42"/>
      <c r="M161" s="178" t="s">
        <v>19</v>
      </c>
      <c r="N161" s="179" t="s">
        <v>44</v>
      </c>
      <c r="O161" s="67"/>
      <c r="P161" s="180">
        <f>O161*H161</f>
        <v>0</v>
      </c>
      <c r="Q161" s="180">
        <v>0</v>
      </c>
      <c r="R161" s="180">
        <f>Q161*H161</f>
        <v>0</v>
      </c>
      <c r="S161" s="180">
        <v>0</v>
      </c>
      <c r="T161" s="181">
        <f>S161*H161</f>
        <v>0</v>
      </c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R161" s="182" t="s">
        <v>118</v>
      </c>
      <c r="AT161" s="182" t="s">
        <v>113</v>
      </c>
      <c r="AU161" s="182" t="s">
        <v>80</v>
      </c>
      <c r="AY161" s="20" t="s">
        <v>111</v>
      </c>
      <c r="BE161" s="183">
        <f>IF(N161="základní",J161,0)</f>
        <v>0</v>
      </c>
      <c r="BF161" s="183">
        <f>IF(N161="snížená",J161,0)</f>
        <v>0</v>
      </c>
      <c r="BG161" s="183">
        <f>IF(N161="zákl. přenesená",J161,0)</f>
        <v>0</v>
      </c>
      <c r="BH161" s="183">
        <f>IF(N161="sníž. přenesená",J161,0)</f>
        <v>0</v>
      </c>
      <c r="BI161" s="183">
        <f>IF(N161="nulová",J161,0)</f>
        <v>0</v>
      </c>
      <c r="BJ161" s="20" t="s">
        <v>78</v>
      </c>
      <c r="BK161" s="183">
        <f>ROUND(I161*H161,2)</f>
        <v>0</v>
      </c>
      <c r="BL161" s="20" t="s">
        <v>118</v>
      </c>
      <c r="BM161" s="182" t="s">
        <v>235</v>
      </c>
    </row>
    <row r="162" spans="1:65" s="2" customFormat="1" ht="19.5">
      <c r="A162" s="37"/>
      <c r="B162" s="38"/>
      <c r="C162" s="39"/>
      <c r="D162" s="184" t="s">
        <v>120</v>
      </c>
      <c r="E162" s="39"/>
      <c r="F162" s="185" t="s">
        <v>236</v>
      </c>
      <c r="G162" s="39"/>
      <c r="H162" s="39"/>
      <c r="I162" s="186"/>
      <c r="J162" s="39"/>
      <c r="K162" s="39"/>
      <c r="L162" s="42"/>
      <c r="M162" s="187"/>
      <c r="N162" s="188"/>
      <c r="O162" s="67"/>
      <c r="P162" s="67"/>
      <c r="Q162" s="67"/>
      <c r="R162" s="67"/>
      <c r="S162" s="67"/>
      <c r="T162" s="68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T162" s="20" t="s">
        <v>120</v>
      </c>
      <c r="AU162" s="20" t="s">
        <v>80</v>
      </c>
    </row>
    <row r="163" spans="1:65" s="2" customFormat="1" ht="11.25">
      <c r="A163" s="37"/>
      <c r="B163" s="38"/>
      <c r="C163" s="39"/>
      <c r="D163" s="189" t="s">
        <v>122</v>
      </c>
      <c r="E163" s="39"/>
      <c r="F163" s="190" t="s">
        <v>237</v>
      </c>
      <c r="G163" s="39"/>
      <c r="H163" s="39"/>
      <c r="I163" s="186"/>
      <c r="J163" s="39"/>
      <c r="K163" s="39"/>
      <c r="L163" s="42"/>
      <c r="M163" s="187"/>
      <c r="N163" s="188"/>
      <c r="O163" s="67"/>
      <c r="P163" s="67"/>
      <c r="Q163" s="67"/>
      <c r="R163" s="67"/>
      <c r="S163" s="67"/>
      <c r="T163" s="68"/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T163" s="20" t="s">
        <v>122</v>
      </c>
      <c r="AU163" s="20" t="s">
        <v>80</v>
      </c>
    </row>
    <row r="164" spans="1:65" s="13" customFormat="1" ht="11.25">
      <c r="B164" s="192"/>
      <c r="C164" s="193"/>
      <c r="D164" s="184" t="s">
        <v>126</v>
      </c>
      <c r="E164" s="194" t="s">
        <v>19</v>
      </c>
      <c r="F164" s="195" t="s">
        <v>205</v>
      </c>
      <c r="G164" s="193"/>
      <c r="H164" s="194" t="s">
        <v>19</v>
      </c>
      <c r="I164" s="196"/>
      <c r="J164" s="193"/>
      <c r="K164" s="193"/>
      <c r="L164" s="197"/>
      <c r="M164" s="198"/>
      <c r="N164" s="199"/>
      <c r="O164" s="199"/>
      <c r="P164" s="199"/>
      <c r="Q164" s="199"/>
      <c r="R164" s="199"/>
      <c r="S164" s="199"/>
      <c r="T164" s="200"/>
      <c r="AT164" s="201" t="s">
        <v>126</v>
      </c>
      <c r="AU164" s="201" t="s">
        <v>80</v>
      </c>
      <c r="AV164" s="13" t="s">
        <v>78</v>
      </c>
      <c r="AW164" s="13" t="s">
        <v>35</v>
      </c>
      <c r="AX164" s="13" t="s">
        <v>73</v>
      </c>
      <c r="AY164" s="201" t="s">
        <v>111</v>
      </c>
    </row>
    <row r="165" spans="1:65" s="14" customFormat="1" ht="11.25">
      <c r="B165" s="202"/>
      <c r="C165" s="203"/>
      <c r="D165" s="184" t="s">
        <v>126</v>
      </c>
      <c r="E165" s="204" t="s">
        <v>19</v>
      </c>
      <c r="F165" s="205" t="s">
        <v>206</v>
      </c>
      <c r="G165" s="203"/>
      <c r="H165" s="206">
        <v>13.125</v>
      </c>
      <c r="I165" s="207"/>
      <c r="J165" s="203"/>
      <c r="K165" s="203"/>
      <c r="L165" s="208"/>
      <c r="M165" s="209"/>
      <c r="N165" s="210"/>
      <c r="O165" s="210"/>
      <c r="P165" s="210"/>
      <c r="Q165" s="210"/>
      <c r="R165" s="210"/>
      <c r="S165" s="210"/>
      <c r="T165" s="211"/>
      <c r="AT165" s="212" t="s">
        <v>126</v>
      </c>
      <c r="AU165" s="212" t="s">
        <v>80</v>
      </c>
      <c r="AV165" s="14" t="s">
        <v>80</v>
      </c>
      <c r="AW165" s="14" t="s">
        <v>35</v>
      </c>
      <c r="AX165" s="14" t="s">
        <v>73</v>
      </c>
      <c r="AY165" s="212" t="s">
        <v>111</v>
      </c>
    </row>
    <row r="166" spans="1:65" s="16" customFormat="1" ht="11.25">
      <c r="B166" s="224"/>
      <c r="C166" s="225"/>
      <c r="D166" s="184" t="s">
        <v>126</v>
      </c>
      <c r="E166" s="226" t="s">
        <v>19</v>
      </c>
      <c r="F166" s="227" t="s">
        <v>238</v>
      </c>
      <c r="G166" s="225"/>
      <c r="H166" s="228">
        <v>13.125</v>
      </c>
      <c r="I166" s="229"/>
      <c r="J166" s="225"/>
      <c r="K166" s="225"/>
      <c r="L166" s="230"/>
      <c r="M166" s="231"/>
      <c r="N166" s="232"/>
      <c r="O166" s="232"/>
      <c r="P166" s="232"/>
      <c r="Q166" s="232"/>
      <c r="R166" s="232"/>
      <c r="S166" s="232"/>
      <c r="T166" s="233"/>
      <c r="AT166" s="234" t="s">
        <v>126</v>
      </c>
      <c r="AU166" s="234" t="s">
        <v>80</v>
      </c>
      <c r="AV166" s="16" t="s">
        <v>136</v>
      </c>
      <c r="AW166" s="16" t="s">
        <v>35</v>
      </c>
      <c r="AX166" s="16" t="s">
        <v>73</v>
      </c>
      <c r="AY166" s="234" t="s">
        <v>111</v>
      </c>
    </row>
    <row r="167" spans="1:65" s="13" customFormat="1" ht="11.25">
      <c r="B167" s="192"/>
      <c r="C167" s="193"/>
      <c r="D167" s="184" t="s">
        <v>126</v>
      </c>
      <c r="E167" s="194" t="s">
        <v>19</v>
      </c>
      <c r="F167" s="195" t="s">
        <v>239</v>
      </c>
      <c r="G167" s="193"/>
      <c r="H167" s="194" t="s">
        <v>19</v>
      </c>
      <c r="I167" s="196"/>
      <c r="J167" s="193"/>
      <c r="K167" s="193"/>
      <c r="L167" s="197"/>
      <c r="M167" s="198"/>
      <c r="N167" s="199"/>
      <c r="O167" s="199"/>
      <c r="P167" s="199"/>
      <c r="Q167" s="199"/>
      <c r="R167" s="199"/>
      <c r="S167" s="199"/>
      <c r="T167" s="200"/>
      <c r="AT167" s="201" t="s">
        <v>126</v>
      </c>
      <c r="AU167" s="201" t="s">
        <v>80</v>
      </c>
      <c r="AV167" s="13" t="s">
        <v>78</v>
      </c>
      <c r="AW167" s="13" t="s">
        <v>35</v>
      </c>
      <c r="AX167" s="13" t="s">
        <v>73</v>
      </c>
      <c r="AY167" s="201" t="s">
        <v>111</v>
      </c>
    </row>
    <row r="168" spans="1:65" s="14" customFormat="1" ht="11.25">
      <c r="B168" s="202"/>
      <c r="C168" s="203"/>
      <c r="D168" s="184" t="s">
        <v>126</v>
      </c>
      <c r="E168" s="204" t="s">
        <v>19</v>
      </c>
      <c r="F168" s="205" t="s">
        <v>240</v>
      </c>
      <c r="G168" s="203"/>
      <c r="H168" s="206">
        <v>1.675</v>
      </c>
      <c r="I168" s="207"/>
      <c r="J168" s="203"/>
      <c r="K168" s="203"/>
      <c r="L168" s="208"/>
      <c r="M168" s="209"/>
      <c r="N168" s="210"/>
      <c r="O168" s="210"/>
      <c r="P168" s="210"/>
      <c r="Q168" s="210"/>
      <c r="R168" s="210"/>
      <c r="S168" s="210"/>
      <c r="T168" s="211"/>
      <c r="AT168" s="212" t="s">
        <v>126</v>
      </c>
      <c r="AU168" s="212" t="s">
        <v>80</v>
      </c>
      <c r="AV168" s="14" t="s">
        <v>80</v>
      </c>
      <c r="AW168" s="14" t="s">
        <v>35</v>
      </c>
      <c r="AX168" s="14" t="s">
        <v>73</v>
      </c>
      <c r="AY168" s="212" t="s">
        <v>111</v>
      </c>
    </row>
    <row r="169" spans="1:65" s="14" customFormat="1" ht="11.25">
      <c r="B169" s="202"/>
      <c r="C169" s="203"/>
      <c r="D169" s="184" t="s">
        <v>126</v>
      </c>
      <c r="E169" s="204" t="s">
        <v>19</v>
      </c>
      <c r="F169" s="205" t="s">
        <v>241</v>
      </c>
      <c r="G169" s="203"/>
      <c r="H169" s="206">
        <v>505.21</v>
      </c>
      <c r="I169" s="207"/>
      <c r="J169" s="203"/>
      <c r="K169" s="203"/>
      <c r="L169" s="208"/>
      <c r="M169" s="209"/>
      <c r="N169" s="210"/>
      <c r="O169" s="210"/>
      <c r="P169" s="210"/>
      <c r="Q169" s="210"/>
      <c r="R169" s="210"/>
      <c r="S169" s="210"/>
      <c r="T169" s="211"/>
      <c r="AT169" s="212" t="s">
        <v>126</v>
      </c>
      <c r="AU169" s="212" t="s">
        <v>80</v>
      </c>
      <c r="AV169" s="14" t="s">
        <v>80</v>
      </c>
      <c r="AW169" s="14" t="s">
        <v>35</v>
      </c>
      <c r="AX169" s="14" t="s">
        <v>73</v>
      </c>
      <c r="AY169" s="212" t="s">
        <v>111</v>
      </c>
    </row>
    <row r="170" spans="1:65" s="16" customFormat="1" ht="11.25">
      <c r="B170" s="224"/>
      <c r="C170" s="225"/>
      <c r="D170" s="184" t="s">
        <v>126</v>
      </c>
      <c r="E170" s="226" t="s">
        <v>19</v>
      </c>
      <c r="F170" s="227" t="s">
        <v>238</v>
      </c>
      <c r="G170" s="225"/>
      <c r="H170" s="228">
        <v>506.88499999999999</v>
      </c>
      <c r="I170" s="229"/>
      <c r="J170" s="225"/>
      <c r="K170" s="225"/>
      <c r="L170" s="230"/>
      <c r="M170" s="231"/>
      <c r="N170" s="232"/>
      <c r="O170" s="232"/>
      <c r="P170" s="232"/>
      <c r="Q170" s="232"/>
      <c r="R170" s="232"/>
      <c r="S170" s="232"/>
      <c r="T170" s="233"/>
      <c r="AT170" s="234" t="s">
        <v>126</v>
      </c>
      <c r="AU170" s="234" t="s">
        <v>80</v>
      </c>
      <c r="AV170" s="16" t="s">
        <v>136</v>
      </c>
      <c r="AW170" s="16" t="s">
        <v>35</v>
      </c>
      <c r="AX170" s="16" t="s">
        <v>73</v>
      </c>
      <c r="AY170" s="234" t="s">
        <v>111</v>
      </c>
    </row>
    <row r="171" spans="1:65" s="15" customFormat="1" ht="11.25">
      <c r="B171" s="213"/>
      <c r="C171" s="214"/>
      <c r="D171" s="184" t="s">
        <v>126</v>
      </c>
      <c r="E171" s="215" t="s">
        <v>19</v>
      </c>
      <c r="F171" s="216" t="s">
        <v>198</v>
      </c>
      <c r="G171" s="214"/>
      <c r="H171" s="217">
        <v>520.01</v>
      </c>
      <c r="I171" s="218"/>
      <c r="J171" s="214"/>
      <c r="K171" s="214"/>
      <c r="L171" s="219"/>
      <c r="M171" s="220"/>
      <c r="N171" s="221"/>
      <c r="O171" s="221"/>
      <c r="P171" s="221"/>
      <c r="Q171" s="221"/>
      <c r="R171" s="221"/>
      <c r="S171" s="221"/>
      <c r="T171" s="222"/>
      <c r="AT171" s="223" t="s">
        <v>126</v>
      </c>
      <c r="AU171" s="223" t="s">
        <v>80</v>
      </c>
      <c r="AV171" s="15" t="s">
        <v>118</v>
      </c>
      <c r="AW171" s="15" t="s">
        <v>35</v>
      </c>
      <c r="AX171" s="15" t="s">
        <v>78</v>
      </c>
      <c r="AY171" s="223" t="s">
        <v>111</v>
      </c>
    </row>
    <row r="172" spans="1:65" s="2" customFormat="1" ht="24.2" customHeight="1">
      <c r="A172" s="37"/>
      <c r="B172" s="38"/>
      <c r="C172" s="171" t="s">
        <v>242</v>
      </c>
      <c r="D172" s="171" t="s">
        <v>113</v>
      </c>
      <c r="E172" s="172" t="s">
        <v>243</v>
      </c>
      <c r="F172" s="173" t="s">
        <v>244</v>
      </c>
      <c r="G172" s="174" t="s">
        <v>116</v>
      </c>
      <c r="H172" s="175">
        <v>87.5</v>
      </c>
      <c r="I172" s="176"/>
      <c r="J172" s="177">
        <f>ROUND(I172*H172,2)</f>
        <v>0</v>
      </c>
      <c r="K172" s="173" t="s">
        <v>117</v>
      </c>
      <c r="L172" s="42"/>
      <c r="M172" s="178" t="s">
        <v>19</v>
      </c>
      <c r="N172" s="179" t="s">
        <v>44</v>
      </c>
      <c r="O172" s="67"/>
      <c r="P172" s="180">
        <f>O172*H172</f>
        <v>0</v>
      </c>
      <c r="Q172" s="180">
        <v>0</v>
      </c>
      <c r="R172" s="180">
        <f>Q172*H172</f>
        <v>0</v>
      </c>
      <c r="S172" s="180">
        <v>0</v>
      </c>
      <c r="T172" s="181">
        <f>S172*H172</f>
        <v>0</v>
      </c>
      <c r="U172" s="37"/>
      <c r="V172" s="37"/>
      <c r="W172" s="37"/>
      <c r="X172" s="37"/>
      <c r="Y172" s="37"/>
      <c r="Z172" s="37"/>
      <c r="AA172" s="37"/>
      <c r="AB172" s="37"/>
      <c r="AC172" s="37"/>
      <c r="AD172" s="37"/>
      <c r="AE172" s="37"/>
      <c r="AR172" s="182" t="s">
        <v>118</v>
      </c>
      <c r="AT172" s="182" t="s">
        <v>113</v>
      </c>
      <c r="AU172" s="182" t="s">
        <v>80</v>
      </c>
      <c r="AY172" s="20" t="s">
        <v>111</v>
      </c>
      <c r="BE172" s="183">
        <f>IF(N172="základní",J172,0)</f>
        <v>0</v>
      </c>
      <c r="BF172" s="183">
        <f>IF(N172="snížená",J172,0)</f>
        <v>0</v>
      </c>
      <c r="BG172" s="183">
        <f>IF(N172="zákl. přenesená",J172,0)</f>
        <v>0</v>
      </c>
      <c r="BH172" s="183">
        <f>IF(N172="sníž. přenesená",J172,0)</f>
        <v>0</v>
      </c>
      <c r="BI172" s="183">
        <f>IF(N172="nulová",J172,0)</f>
        <v>0</v>
      </c>
      <c r="BJ172" s="20" t="s">
        <v>78</v>
      </c>
      <c r="BK172" s="183">
        <f>ROUND(I172*H172,2)</f>
        <v>0</v>
      </c>
      <c r="BL172" s="20" t="s">
        <v>118</v>
      </c>
      <c r="BM172" s="182" t="s">
        <v>245</v>
      </c>
    </row>
    <row r="173" spans="1:65" s="2" customFormat="1" ht="19.5">
      <c r="A173" s="37"/>
      <c r="B173" s="38"/>
      <c r="C173" s="39"/>
      <c r="D173" s="184" t="s">
        <v>120</v>
      </c>
      <c r="E173" s="39"/>
      <c r="F173" s="185" t="s">
        <v>246</v>
      </c>
      <c r="G173" s="39"/>
      <c r="H173" s="39"/>
      <c r="I173" s="186"/>
      <c r="J173" s="39"/>
      <c r="K173" s="39"/>
      <c r="L173" s="42"/>
      <c r="M173" s="187"/>
      <c r="N173" s="188"/>
      <c r="O173" s="67"/>
      <c r="P173" s="67"/>
      <c r="Q173" s="67"/>
      <c r="R173" s="67"/>
      <c r="S173" s="67"/>
      <c r="T173" s="68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T173" s="20" t="s">
        <v>120</v>
      </c>
      <c r="AU173" s="20" t="s">
        <v>80</v>
      </c>
    </row>
    <row r="174" spans="1:65" s="2" customFormat="1" ht="11.25">
      <c r="A174" s="37"/>
      <c r="B174" s="38"/>
      <c r="C174" s="39"/>
      <c r="D174" s="189" t="s">
        <v>122</v>
      </c>
      <c r="E174" s="39"/>
      <c r="F174" s="190" t="s">
        <v>247</v>
      </c>
      <c r="G174" s="39"/>
      <c r="H174" s="39"/>
      <c r="I174" s="186"/>
      <c r="J174" s="39"/>
      <c r="K174" s="39"/>
      <c r="L174" s="42"/>
      <c r="M174" s="187"/>
      <c r="N174" s="188"/>
      <c r="O174" s="67"/>
      <c r="P174" s="67"/>
      <c r="Q174" s="67"/>
      <c r="R174" s="67"/>
      <c r="S174" s="67"/>
      <c r="T174" s="68"/>
      <c r="U174" s="37"/>
      <c r="V174" s="37"/>
      <c r="W174" s="37"/>
      <c r="X174" s="37"/>
      <c r="Y174" s="37"/>
      <c r="Z174" s="37"/>
      <c r="AA174" s="37"/>
      <c r="AB174" s="37"/>
      <c r="AC174" s="37"/>
      <c r="AD174" s="37"/>
      <c r="AE174" s="37"/>
      <c r="AT174" s="20" t="s">
        <v>122</v>
      </c>
      <c r="AU174" s="20" t="s">
        <v>80</v>
      </c>
    </row>
    <row r="175" spans="1:65" s="13" customFormat="1" ht="11.25">
      <c r="B175" s="192"/>
      <c r="C175" s="193"/>
      <c r="D175" s="184" t="s">
        <v>126</v>
      </c>
      <c r="E175" s="194" t="s">
        <v>19</v>
      </c>
      <c r="F175" s="195" t="s">
        <v>248</v>
      </c>
      <c r="G175" s="193"/>
      <c r="H175" s="194" t="s">
        <v>19</v>
      </c>
      <c r="I175" s="196"/>
      <c r="J175" s="193"/>
      <c r="K175" s="193"/>
      <c r="L175" s="197"/>
      <c r="M175" s="198"/>
      <c r="N175" s="199"/>
      <c r="O175" s="199"/>
      <c r="P175" s="199"/>
      <c r="Q175" s="199"/>
      <c r="R175" s="199"/>
      <c r="S175" s="199"/>
      <c r="T175" s="200"/>
      <c r="AT175" s="201" t="s">
        <v>126</v>
      </c>
      <c r="AU175" s="201" t="s">
        <v>80</v>
      </c>
      <c r="AV175" s="13" t="s">
        <v>78</v>
      </c>
      <c r="AW175" s="13" t="s">
        <v>35</v>
      </c>
      <c r="AX175" s="13" t="s">
        <v>73</v>
      </c>
      <c r="AY175" s="201" t="s">
        <v>111</v>
      </c>
    </row>
    <row r="176" spans="1:65" s="14" customFormat="1" ht="11.25">
      <c r="B176" s="202"/>
      <c r="C176" s="203"/>
      <c r="D176" s="184" t="s">
        <v>126</v>
      </c>
      <c r="E176" s="204" t="s">
        <v>19</v>
      </c>
      <c r="F176" s="205" t="s">
        <v>249</v>
      </c>
      <c r="G176" s="203"/>
      <c r="H176" s="206">
        <v>87.5</v>
      </c>
      <c r="I176" s="207"/>
      <c r="J176" s="203"/>
      <c r="K176" s="203"/>
      <c r="L176" s="208"/>
      <c r="M176" s="209"/>
      <c r="N176" s="210"/>
      <c r="O176" s="210"/>
      <c r="P176" s="210"/>
      <c r="Q176" s="210"/>
      <c r="R176" s="210"/>
      <c r="S176" s="210"/>
      <c r="T176" s="211"/>
      <c r="AT176" s="212" t="s">
        <v>126</v>
      </c>
      <c r="AU176" s="212" t="s">
        <v>80</v>
      </c>
      <c r="AV176" s="14" t="s">
        <v>80</v>
      </c>
      <c r="AW176" s="14" t="s">
        <v>35</v>
      </c>
      <c r="AX176" s="14" t="s">
        <v>78</v>
      </c>
      <c r="AY176" s="212" t="s">
        <v>111</v>
      </c>
    </row>
    <row r="177" spans="1:65" s="2" customFormat="1" ht="24.2" customHeight="1">
      <c r="A177" s="37"/>
      <c r="B177" s="38"/>
      <c r="C177" s="171" t="s">
        <v>250</v>
      </c>
      <c r="D177" s="171" t="s">
        <v>113</v>
      </c>
      <c r="E177" s="172" t="s">
        <v>251</v>
      </c>
      <c r="F177" s="173" t="s">
        <v>252</v>
      </c>
      <c r="G177" s="174" t="s">
        <v>116</v>
      </c>
      <c r="H177" s="175">
        <v>87.5</v>
      </c>
      <c r="I177" s="176"/>
      <c r="J177" s="177">
        <f>ROUND(I177*H177,2)</f>
        <v>0</v>
      </c>
      <c r="K177" s="173" t="s">
        <v>117</v>
      </c>
      <c r="L177" s="42"/>
      <c r="M177" s="178" t="s">
        <v>19</v>
      </c>
      <c r="N177" s="179" t="s">
        <v>44</v>
      </c>
      <c r="O177" s="67"/>
      <c r="P177" s="180">
        <f>O177*H177</f>
        <v>0</v>
      </c>
      <c r="Q177" s="180">
        <v>0</v>
      </c>
      <c r="R177" s="180">
        <f>Q177*H177</f>
        <v>0</v>
      </c>
      <c r="S177" s="180">
        <v>0</v>
      </c>
      <c r="T177" s="181">
        <f>S177*H177</f>
        <v>0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182" t="s">
        <v>118</v>
      </c>
      <c r="AT177" s="182" t="s">
        <v>113</v>
      </c>
      <c r="AU177" s="182" t="s">
        <v>80</v>
      </c>
      <c r="AY177" s="20" t="s">
        <v>111</v>
      </c>
      <c r="BE177" s="183">
        <f>IF(N177="základní",J177,0)</f>
        <v>0</v>
      </c>
      <c r="BF177" s="183">
        <f>IF(N177="snížená",J177,0)</f>
        <v>0</v>
      </c>
      <c r="BG177" s="183">
        <f>IF(N177="zákl. přenesená",J177,0)</f>
        <v>0</v>
      </c>
      <c r="BH177" s="183">
        <f>IF(N177="sníž. přenesená",J177,0)</f>
        <v>0</v>
      </c>
      <c r="BI177" s="183">
        <f>IF(N177="nulová",J177,0)</f>
        <v>0</v>
      </c>
      <c r="BJ177" s="20" t="s">
        <v>78</v>
      </c>
      <c r="BK177" s="183">
        <f>ROUND(I177*H177,2)</f>
        <v>0</v>
      </c>
      <c r="BL177" s="20" t="s">
        <v>118</v>
      </c>
      <c r="BM177" s="182" t="s">
        <v>253</v>
      </c>
    </row>
    <row r="178" spans="1:65" s="2" customFormat="1" ht="19.5">
      <c r="A178" s="37"/>
      <c r="B178" s="38"/>
      <c r="C178" s="39"/>
      <c r="D178" s="184" t="s">
        <v>120</v>
      </c>
      <c r="E178" s="39"/>
      <c r="F178" s="185" t="s">
        <v>254</v>
      </c>
      <c r="G178" s="39"/>
      <c r="H178" s="39"/>
      <c r="I178" s="186"/>
      <c r="J178" s="39"/>
      <c r="K178" s="39"/>
      <c r="L178" s="42"/>
      <c r="M178" s="187"/>
      <c r="N178" s="188"/>
      <c r="O178" s="67"/>
      <c r="P178" s="67"/>
      <c r="Q178" s="67"/>
      <c r="R178" s="67"/>
      <c r="S178" s="67"/>
      <c r="T178" s="68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T178" s="20" t="s">
        <v>120</v>
      </c>
      <c r="AU178" s="20" t="s">
        <v>80</v>
      </c>
    </row>
    <row r="179" spans="1:65" s="2" customFormat="1" ht="11.25">
      <c r="A179" s="37"/>
      <c r="B179" s="38"/>
      <c r="C179" s="39"/>
      <c r="D179" s="189" t="s">
        <v>122</v>
      </c>
      <c r="E179" s="39"/>
      <c r="F179" s="190" t="s">
        <v>255</v>
      </c>
      <c r="G179" s="39"/>
      <c r="H179" s="39"/>
      <c r="I179" s="186"/>
      <c r="J179" s="39"/>
      <c r="K179" s="39"/>
      <c r="L179" s="42"/>
      <c r="M179" s="187"/>
      <c r="N179" s="188"/>
      <c r="O179" s="67"/>
      <c r="P179" s="67"/>
      <c r="Q179" s="67"/>
      <c r="R179" s="67"/>
      <c r="S179" s="67"/>
      <c r="T179" s="68"/>
      <c r="U179" s="37"/>
      <c r="V179" s="37"/>
      <c r="W179" s="37"/>
      <c r="X179" s="37"/>
      <c r="Y179" s="37"/>
      <c r="Z179" s="37"/>
      <c r="AA179" s="37"/>
      <c r="AB179" s="37"/>
      <c r="AC179" s="37"/>
      <c r="AD179" s="37"/>
      <c r="AE179" s="37"/>
      <c r="AT179" s="20" t="s">
        <v>122</v>
      </c>
      <c r="AU179" s="20" t="s">
        <v>80</v>
      </c>
    </row>
    <row r="180" spans="1:65" s="2" customFormat="1" ht="16.5" customHeight="1">
      <c r="A180" s="37"/>
      <c r="B180" s="38"/>
      <c r="C180" s="235" t="s">
        <v>256</v>
      </c>
      <c r="D180" s="235" t="s">
        <v>257</v>
      </c>
      <c r="E180" s="236" t="s">
        <v>258</v>
      </c>
      <c r="F180" s="237" t="s">
        <v>259</v>
      </c>
      <c r="G180" s="238" t="s">
        <v>260</v>
      </c>
      <c r="H180" s="239">
        <v>3.0630000000000002</v>
      </c>
      <c r="I180" s="240"/>
      <c r="J180" s="241">
        <f>ROUND(I180*H180,2)</f>
        <v>0</v>
      </c>
      <c r="K180" s="237" t="s">
        <v>117</v>
      </c>
      <c r="L180" s="242"/>
      <c r="M180" s="243" t="s">
        <v>19</v>
      </c>
      <c r="N180" s="244" t="s">
        <v>44</v>
      </c>
      <c r="O180" s="67"/>
      <c r="P180" s="180">
        <f>O180*H180</f>
        <v>0</v>
      </c>
      <c r="Q180" s="180">
        <v>1E-3</v>
      </c>
      <c r="R180" s="180">
        <f>Q180*H180</f>
        <v>3.0630000000000002E-3</v>
      </c>
      <c r="S180" s="180">
        <v>0</v>
      </c>
      <c r="T180" s="181">
        <f>S180*H180</f>
        <v>0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182" t="s">
        <v>174</v>
      </c>
      <c r="AT180" s="182" t="s">
        <v>257</v>
      </c>
      <c r="AU180" s="182" t="s">
        <v>80</v>
      </c>
      <c r="AY180" s="20" t="s">
        <v>111</v>
      </c>
      <c r="BE180" s="183">
        <f>IF(N180="základní",J180,0)</f>
        <v>0</v>
      </c>
      <c r="BF180" s="183">
        <f>IF(N180="snížená",J180,0)</f>
        <v>0</v>
      </c>
      <c r="BG180" s="183">
        <f>IF(N180="zákl. přenesená",J180,0)</f>
        <v>0</v>
      </c>
      <c r="BH180" s="183">
        <f>IF(N180="sníž. přenesená",J180,0)</f>
        <v>0</v>
      </c>
      <c r="BI180" s="183">
        <f>IF(N180="nulová",J180,0)</f>
        <v>0</v>
      </c>
      <c r="BJ180" s="20" t="s">
        <v>78</v>
      </c>
      <c r="BK180" s="183">
        <f>ROUND(I180*H180,2)</f>
        <v>0</v>
      </c>
      <c r="BL180" s="20" t="s">
        <v>118</v>
      </c>
      <c r="BM180" s="182" t="s">
        <v>261</v>
      </c>
    </row>
    <row r="181" spans="1:65" s="2" customFormat="1" ht="11.25">
      <c r="A181" s="37"/>
      <c r="B181" s="38"/>
      <c r="C181" s="39"/>
      <c r="D181" s="184" t="s">
        <v>120</v>
      </c>
      <c r="E181" s="39"/>
      <c r="F181" s="185" t="s">
        <v>259</v>
      </c>
      <c r="G181" s="39"/>
      <c r="H181" s="39"/>
      <c r="I181" s="186"/>
      <c r="J181" s="39"/>
      <c r="K181" s="39"/>
      <c r="L181" s="42"/>
      <c r="M181" s="187"/>
      <c r="N181" s="188"/>
      <c r="O181" s="67"/>
      <c r="P181" s="67"/>
      <c r="Q181" s="67"/>
      <c r="R181" s="67"/>
      <c r="S181" s="67"/>
      <c r="T181" s="68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T181" s="20" t="s">
        <v>120</v>
      </c>
      <c r="AU181" s="20" t="s">
        <v>80</v>
      </c>
    </row>
    <row r="182" spans="1:65" s="14" customFormat="1" ht="11.25">
      <c r="B182" s="202"/>
      <c r="C182" s="203"/>
      <c r="D182" s="184" t="s">
        <v>126</v>
      </c>
      <c r="E182" s="203"/>
      <c r="F182" s="205" t="s">
        <v>262</v>
      </c>
      <c r="G182" s="203"/>
      <c r="H182" s="206">
        <v>3.0630000000000002</v>
      </c>
      <c r="I182" s="207"/>
      <c r="J182" s="203"/>
      <c r="K182" s="203"/>
      <c r="L182" s="208"/>
      <c r="M182" s="209"/>
      <c r="N182" s="210"/>
      <c r="O182" s="210"/>
      <c r="P182" s="210"/>
      <c r="Q182" s="210"/>
      <c r="R182" s="210"/>
      <c r="S182" s="210"/>
      <c r="T182" s="211"/>
      <c r="AT182" s="212" t="s">
        <v>126</v>
      </c>
      <c r="AU182" s="212" t="s">
        <v>80</v>
      </c>
      <c r="AV182" s="14" t="s">
        <v>80</v>
      </c>
      <c r="AW182" s="14" t="s">
        <v>4</v>
      </c>
      <c r="AX182" s="14" t="s">
        <v>78</v>
      </c>
      <c r="AY182" s="212" t="s">
        <v>111</v>
      </c>
    </row>
    <row r="183" spans="1:65" s="2" customFormat="1" ht="24.2" customHeight="1">
      <c r="A183" s="37"/>
      <c r="B183" s="38"/>
      <c r="C183" s="171" t="s">
        <v>263</v>
      </c>
      <c r="D183" s="171" t="s">
        <v>113</v>
      </c>
      <c r="E183" s="172" t="s">
        <v>264</v>
      </c>
      <c r="F183" s="173" t="s">
        <v>265</v>
      </c>
      <c r="G183" s="174" t="s">
        <v>116</v>
      </c>
      <c r="H183" s="175">
        <v>1369.2429999999999</v>
      </c>
      <c r="I183" s="176"/>
      <c r="J183" s="177">
        <f>ROUND(I183*H183,2)</f>
        <v>0</v>
      </c>
      <c r="K183" s="173" t="s">
        <v>117</v>
      </c>
      <c r="L183" s="42"/>
      <c r="M183" s="178" t="s">
        <v>19</v>
      </c>
      <c r="N183" s="179" t="s">
        <v>44</v>
      </c>
      <c r="O183" s="67"/>
      <c r="P183" s="180">
        <f>O183*H183</f>
        <v>0</v>
      </c>
      <c r="Q183" s="180">
        <v>0</v>
      </c>
      <c r="R183" s="180">
        <f>Q183*H183</f>
        <v>0</v>
      </c>
      <c r="S183" s="180">
        <v>0</v>
      </c>
      <c r="T183" s="181">
        <f>S183*H183</f>
        <v>0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182" t="s">
        <v>118</v>
      </c>
      <c r="AT183" s="182" t="s">
        <v>113</v>
      </c>
      <c r="AU183" s="182" t="s">
        <v>80</v>
      </c>
      <c r="AY183" s="20" t="s">
        <v>111</v>
      </c>
      <c r="BE183" s="183">
        <f>IF(N183="základní",J183,0)</f>
        <v>0</v>
      </c>
      <c r="BF183" s="183">
        <f>IF(N183="snížená",J183,0)</f>
        <v>0</v>
      </c>
      <c r="BG183" s="183">
        <f>IF(N183="zákl. přenesená",J183,0)</f>
        <v>0</v>
      </c>
      <c r="BH183" s="183">
        <f>IF(N183="sníž. přenesená",J183,0)</f>
        <v>0</v>
      </c>
      <c r="BI183" s="183">
        <f>IF(N183="nulová",J183,0)</f>
        <v>0</v>
      </c>
      <c r="BJ183" s="20" t="s">
        <v>78</v>
      </c>
      <c r="BK183" s="183">
        <f>ROUND(I183*H183,2)</f>
        <v>0</v>
      </c>
      <c r="BL183" s="20" t="s">
        <v>118</v>
      </c>
      <c r="BM183" s="182" t="s">
        <v>266</v>
      </c>
    </row>
    <row r="184" spans="1:65" s="2" customFormat="1" ht="19.5">
      <c r="A184" s="37"/>
      <c r="B184" s="38"/>
      <c r="C184" s="39"/>
      <c r="D184" s="184" t="s">
        <v>120</v>
      </c>
      <c r="E184" s="39"/>
      <c r="F184" s="185" t="s">
        <v>267</v>
      </c>
      <c r="G184" s="39"/>
      <c r="H184" s="39"/>
      <c r="I184" s="186"/>
      <c r="J184" s="39"/>
      <c r="K184" s="39"/>
      <c r="L184" s="42"/>
      <c r="M184" s="187"/>
      <c r="N184" s="188"/>
      <c r="O184" s="67"/>
      <c r="P184" s="67"/>
      <c r="Q184" s="67"/>
      <c r="R184" s="67"/>
      <c r="S184" s="67"/>
      <c r="T184" s="68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T184" s="20" t="s">
        <v>120</v>
      </c>
      <c r="AU184" s="20" t="s">
        <v>80</v>
      </c>
    </row>
    <row r="185" spans="1:65" s="2" customFormat="1" ht="11.25">
      <c r="A185" s="37"/>
      <c r="B185" s="38"/>
      <c r="C185" s="39"/>
      <c r="D185" s="189" t="s">
        <v>122</v>
      </c>
      <c r="E185" s="39"/>
      <c r="F185" s="190" t="s">
        <v>268</v>
      </c>
      <c r="G185" s="39"/>
      <c r="H185" s="39"/>
      <c r="I185" s="186"/>
      <c r="J185" s="39"/>
      <c r="K185" s="39"/>
      <c r="L185" s="42"/>
      <c r="M185" s="187"/>
      <c r="N185" s="188"/>
      <c r="O185" s="67"/>
      <c r="P185" s="67"/>
      <c r="Q185" s="67"/>
      <c r="R185" s="67"/>
      <c r="S185" s="67"/>
      <c r="T185" s="68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T185" s="20" t="s">
        <v>122</v>
      </c>
      <c r="AU185" s="20" t="s">
        <v>80</v>
      </c>
    </row>
    <row r="186" spans="1:65" s="13" customFormat="1" ht="11.25">
      <c r="B186" s="192"/>
      <c r="C186" s="193"/>
      <c r="D186" s="184" t="s">
        <v>126</v>
      </c>
      <c r="E186" s="194" t="s">
        <v>19</v>
      </c>
      <c r="F186" s="195" t="s">
        <v>269</v>
      </c>
      <c r="G186" s="193"/>
      <c r="H186" s="194" t="s">
        <v>19</v>
      </c>
      <c r="I186" s="196"/>
      <c r="J186" s="193"/>
      <c r="K186" s="193"/>
      <c r="L186" s="197"/>
      <c r="M186" s="198"/>
      <c r="N186" s="199"/>
      <c r="O186" s="199"/>
      <c r="P186" s="199"/>
      <c r="Q186" s="199"/>
      <c r="R186" s="199"/>
      <c r="S186" s="199"/>
      <c r="T186" s="200"/>
      <c r="AT186" s="201" t="s">
        <v>126</v>
      </c>
      <c r="AU186" s="201" t="s">
        <v>80</v>
      </c>
      <c r="AV186" s="13" t="s">
        <v>78</v>
      </c>
      <c r="AW186" s="13" t="s">
        <v>35</v>
      </c>
      <c r="AX186" s="13" t="s">
        <v>73</v>
      </c>
      <c r="AY186" s="201" t="s">
        <v>111</v>
      </c>
    </row>
    <row r="187" spans="1:65" s="14" customFormat="1" ht="11.25">
      <c r="B187" s="202"/>
      <c r="C187" s="203"/>
      <c r="D187" s="184" t="s">
        <v>126</v>
      </c>
      <c r="E187" s="204" t="s">
        <v>19</v>
      </c>
      <c r="F187" s="205" t="s">
        <v>270</v>
      </c>
      <c r="G187" s="203"/>
      <c r="H187" s="206">
        <v>1018.207</v>
      </c>
      <c r="I187" s="207"/>
      <c r="J187" s="203"/>
      <c r="K187" s="203"/>
      <c r="L187" s="208"/>
      <c r="M187" s="209"/>
      <c r="N187" s="210"/>
      <c r="O187" s="210"/>
      <c r="P187" s="210"/>
      <c r="Q187" s="210"/>
      <c r="R187" s="210"/>
      <c r="S187" s="210"/>
      <c r="T187" s="211"/>
      <c r="AT187" s="212" t="s">
        <v>126</v>
      </c>
      <c r="AU187" s="212" t="s">
        <v>80</v>
      </c>
      <c r="AV187" s="14" t="s">
        <v>80</v>
      </c>
      <c r="AW187" s="14" t="s">
        <v>35</v>
      </c>
      <c r="AX187" s="14" t="s">
        <v>73</v>
      </c>
      <c r="AY187" s="212" t="s">
        <v>111</v>
      </c>
    </row>
    <row r="188" spans="1:65" s="13" customFormat="1" ht="22.5">
      <c r="B188" s="192"/>
      <c r="C188" s="193"/>
      <c r="D188" s="184" t="s">
        <v>126</v>
      </c>
      <c r="E188" s="194" t="s">
        <v>19</v>
      </c>
      <c r="F188" s="195" t="s">
        <v>271</v>
      </c>
      <c r="G188" s="193"/>
      <c r="H188" s="194" t="s">
        <v>19</v>
      </c>
      <c r="I188" s="196"/>
      <c r="J188" s="193"/>
      <c r="K188" s="193"/>
      <c r="L188" s="197"/>
      <c r="M188" s="198"/>
      <c r="N188" s="199"/>
      <c r="O188" s="199"/>
      <c r="P188" s="199"/>
      <c r="Q188" s="199"/>
      <c r="R188" s="199"/>
      <c r="S188" s="199"/>
      <c r="T188" s="200"/>
      <c r="AT188" s="201" t="s">
        <v>126</v>
      </c>
      <c r="AU188" s="201" t="s">
        <v>80</v>
      </c>
      <c r="AV188" s="13" t="s">
        <v>78</v>
      </c>
      <c r="AW188" s="13" t="s">
        <v>35</v>
      </c>
      <c r="AX188" s="13" t="s">
        <v>73</v>
      </c>
      <c r="AY188" s="201" t="s">
        <v>111</v>
      </c>
    </row>
    <row r="189" spans="1:65" s="14" customFormat="1" ht="11.25">
      <c r="B189" s="202"/>
      <c r="C189" s="203"/>
      <c r="D189" s="184" t="s">
        <v>126</v>
      </c>
      <c r="E189" s="204" t="s">
        <v>19</v>
      </c>
      <c r="F189" s="205" t="s">
        <v>272</v>
      </c>
      <c r="G189" s="203"/>
      <c r="H189" s="206">
        <v>347.55</v>
      </c>
      <c r="I189" s="207"/>
      <c r="J189" s="203"/>
      <c r="K189" s="203"/>
      <c r="L189" s="208"/>
      <c r="M189" s="209"/>
      <c r="N189" s="210"/>
      <c r="O189" s="210"/>
      <c r="P189" s="210"/>
      <c r="Q189" s="210"/>
      <c r="R189" s="210"/>
      <c r="S189" s="210"/>
      <c r="T189" s="211"/>
      <c r="AT189" s="212" t="s">
        <v>126</v>
      </c>
      <c r="AU189" s="212" t="s">
        <v>80</v>
      </c>
      <c r="AV189" s="14" t="s">
        <v>80</v>
      </c>
      <c r="AW189" s="14" t="s">
        <v>35</v>
      </c>
      <c r="AX189" s="14" t="s">
        <v>73</v>
      </c>
      <c r="AY189" s="212" t="s">
        <v>111</v>
      </c>
    </row>
    <row r="190" spans="1:65" s="13" customFormat="1" ht="11.25">
      <c r="B190" s="192"/>
      <c r="C190" s="193"/>
      <c r="D190" s="184" t="s">
        <v>126</v>
      </c>
      <c r="E190" s="194" t="s">
        <v>19</v>
      </c>
      <c r="F190" s="195" t="s">
        <v>273</v>
      </c>
      <c r="G190" s="193"/>
      <c r="H190" s="194" t="s">
        <v>19</v>
      </c>
      <c r="I190" s="196"/>
      <c r="J190" s="193"/>
      <c r="K190" s="193"/>
      <c r="L190" s="197"/>
      <c r="M190" s="198"/>
      <c r="N190" s="199"/>
      <c r="O190" s="199"/>
      <c r="P190" s="199"/>
      <c r="Q190" s="199"/>
      <c r="R190" s="199"/>
      <c r="S190" s="199"/>
      <c r="T190" s="200"/>
      <c r="AT190" s="201" t="s">
        <v>126</v>
      </c>
      <c r="AU190" s="201" t="s">
        <v>80</v>
      </c>
      <c r="AV190" s="13" t="s">
        <v>78</v>
      </c>
      <c r="AW190" s="13" t="s">
        <v>35</v>
      </c>
      <c r="AX190" s="13" t="s">
        <v>73</v>
      </c>
      <c r="AY190" s="201" t="s">
        <v>111</v>
      </c>
    </row>
    <row r="191" spans="1:65" s="14" customFormat="1" ht="11.25">
      <c r="B191" s="202"/>
      <c r="C191" s="203"/>
      <c r="D191" s="184" t="s">
        <v>126</v>
      </c>
      <c r="E191" s="204" t="s">
        <v>19</v>
      </c>
      <c r="F191" s="205" t="s">
        <v>274</v>
      </c>
      <c r="G191" s="203"/>
      <c r="H191" s="206">
        <v>3.4860000000000002</v>
      </c>
      <c r="I191" s="207"/>
      <c r="J191" s="203"/>
      <c r="K191" s="203"/>
      <c r="L191" s="208"/>
      <c r="M191" s="209"/>
      <c r="N191" s="210"/>
      <c r="O191" s="210"/>
      <c r="P191" s="210"/>
      <c r="Q191" s="210"/>
      <c r="R191" s="210"/>
      <c r="S191" s="210"/>
      <c r="T191" s="211"/>
      <c r="AT191" s="212" t="s">
        <v>126</v>
      </c>
      <c r="AU191" s="212" t="s">
        <v>80</v>
      </c>
      <c r="AV191" s="14" t="s">
        <v>80</v>
      </c>
      <c r="AW191" s="14" t="s">
        <v>35</v>
      </c>
      <c r="AX191" s="14" t="s">
        <v>73</v>
      </c>
      <c r="AY191" s="212" t="s">
        <v>111</v>
      </c>
    </row>
    <row r="192" spans="1:65" s="15" customFormat="1" ht="11.25">
      <c r="B192" s="213"/>
      <c r="C192" s="214"/>
      <c r="D192" s="184" t="s">
        <v>126</v>
      </c>
      <c r="E192" s="215" t="s">
        <v>19</v>
      </c>
      <c r="F192" s="216" t="s">
        <v>198</v>
      </c>
      <c r="G192" s="214"/>
      <c r="H192" s="217">
        <v>1369.2430000000002</v>
      </c>
      <c r="I192" s="218"/>
      <c r="J192" s="214"/>
      <c r="K192" s="214"/>
      <c r="L192" s="219"/>
      <c r="M192" s="220"/>
      <c r="N192" s="221"/>
      <c r="O192" s="221"/>
      <c r="P192" s="221"/>
      <c r="Q192" s="221"/>
      <c r="R192" s="221"/>
      <c r="S192" s="221"/>
      <c r="T192" s="222"/>
      <c r="AT192" s="223" t="s">
        <v>126</v>
      </c>
      <c r="AU192" s="223" t="s">
        <v>80</v>
      </c>
      <c r="AV192" s="15" t="s">
        <v>118</v>
      </c>
      <c r="AW192" s="15" t="s">
        <v>35</v>
      </c>
      <c r="AX192" s="15" t="s">
        <v>78</v>
      </c>
      <c r="AY192" s="223" t="s">
        <v>111</v>
      </c>
    </row>
    <row r="193" spans="1:65" s="12" customFormat="1" ht="22.9" customHeight="1">
      <c r="B193" s="155"/>
      <c r="C193" s="156"/>
      <c r="D193" s="157" t="s">
        <v>72</v>
      </c>
      <c r="E193" s="169" t="s">
        <v>151</v>
      </c>
      <c r="F193" s="169" t="s">
        <v>275</v>
      </c>
      <c r="G193" s="156"/>
      <c r="H193" s="156"/>
      <c r="I193" s="159"/>
      <c r="J193" s="170">
        <f>BK193</f>
        <v>0</v>
      </c>
      <c r="K193" s="156"/>
      <c r="L193" s="161"/>
      <c r="M193" s="162"/>
      <c r="N193" s="163"/>
      <c r="O193" s="163"/>
      <c r="P193" s="164">
        <f>SUM(P194:P257)</f>
        <v>0</v>
      </c>
      <c r="Q193" s="163"/>
      <c r="R193" s="164">
        <f>SUM(R194:R257)</f>
        <v>318.06574239999998</v>
      </c>
      <c r="S193" s="163"/>
      <c r="T193" s="165">
        <f>SUM(T194:T257)</f>
        <v>0</v>
      </c>
      <c r="AR193" s="166" t="s">
        <v>78</v>
      </c>
      <c r="AT193" s="167" t="s">
        <v>72</v>
      </c>
      <c r="AU193" s="167" t="s">
        <v>78</v>
      </c>
      <c r="AY193" s="166" t="s">
        <v>111</v>
      </c>
      <c r="BK193" s="168">
        <f>SUM(BK194:BK257)</f>
        <v>0</v>
      </c>
    </row>
    <row r="194" spans="1:65" s="2" customFormat="1" ht="24.2" customHeight="1">
      <c r="A194" s="37"/>
      <c r="B194" s="38"/>
      <c r="C194" s="171" t="s">
        <v>7</v>
      </c>
      <c r="D194" s="171" t="s">
        <v>113</v>
      </c>
      <c r="E194" s="172" t="s">
        <v>276</v>
      </c>
      <c r="F194" s="173" t="s">
        <v>277</v>
      </c>
      <c r="G194" s="174" t="s">
        <v>116</v>
      </c>
      <c r="H194" s="175">
        <v>1018.207</v>
      </c>
      <c r="I194" s="176"/>
      <c r="J194" s="177">
        <f>ROUND(I194*H194,2)</f>
        <v>0</v>
      </c>
      <c r="K194" s="173" t="s">
        <v>117</v>
      </c>
      <c r="L194" s="42"/>
      <c r="M194" s="178" t="s">
        <v>19</v>
      </c>
      <c r="N194" s="179" t="s">
        <v>44</v>
      </c>
      <c r="O194" s="67"/>
      <c r="P194" s="180">
        <f>O194*H194</f>
        <v>0</v>
      </c>
      <c r="Q194" s="180">
        <v>0</v>
      </c>
      <c r="R194" s="180">
        <f>Q194*H194</f>
        <v>0</v>
      </c>
      <c r="S194" s="180">
        <v>0</v>
      </c>
      <c r="T194" s="181">
        <f>S194*H194</f>
        <v>0</v>
      </c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R194" s="182" t="s">
        <v>118</v>
      </c>
      <c r="AT194" s="182" t="s">
        <v>113</v>
      </c>
      <c r="AU194" s="182" t="s">
        <v>80</v>
      </c>
      <c r="AY194" s="20" t="s">
        <v>111</v>
      </c>
      <c r="BE194" s="183">
        <f>IF(N194="základní",J194,0)</f>
        <v>0</v>
      </c>
      <c r="BF194" s="183">
        <f>IF(N194="snížená",J194,0)</f>
        <v>0</v>
      </c>
      <c r="BG194" s="183">
        <f>IF(N194="zákl. přenesená",J194,0)</f>
        <v>0</v>
      </c>
      <c r="BH194" s="183">
        <f>IF(N194="sníž. přenesená",J194,0)</f>
        <v>0</v>
      </c>
      <c r="BI194" s="183">
        <f>IF(N194="nulová",J194,0)</f>
        <v>0</v>
      </c>
      <c r="BJ194" s="20" t="s">
        <v>78</v>
      </c>
      <c r="BK194" s="183">
        <f>ROUND(I194*H194,2)</f>
        <v>0</v>
      </c>
      <c r="BL194" s="20" t="s">
        <v>118</v>
      </c>
      <c r="BM194" s="182" t="s">
        <v>278</v>
      </c>
    </row>
    <row r="195" spans="1:65" s="2" customFormat="1" ht="39">
      <c r="A195" s="37"/>
      <c r="B195" s="38"/>
      <c r="C195" s="39"/>
      <c r="D195" s="184" t="s">
        <v>120</v>
      </c>
      <c r="E195" s="39"/>
      <c r="F195" s="185" t="s">
        <v>279</v>
      </c>
      <c r="G195" s="39"/>
      <c r="H195" s="39"/>
      <c r="I195" s="186"/>
      <c r="J195" s="39"/>
      <c r="K195" s="39"/>
      <c r="L195" s="42"/>
      <c r="M195" s="187"/>
      <c r="N195" s="188"/>
      <c r="O195" s="67"/>
      <c r="P195" s="67"/>
      <c r="Q195" s="67"/>
      <c r="R195" s="67"/>
      <c r="S195" s="67"/>
      <c r="T195" s="68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T195" s="20" t="s">
        <v>120</v>
      </c>
      <c r="AU195" s="20" t="s">
        <v>80</v>
      </c>
    </row>
    <row r="196" spans="1:65" s="2" customFormat="1" ht="11.25">
      <c r="A196" s="37"/>
      <c r="B196" s="38"/>
      <c r="C196" s="39"/>
      <c r="D196" s="189" t="s">
        <v>122</v>
      </c>
      <c r="E196" s="39"/>
      <c r="F196" s="190" t="s">
        <v>280</v>
      </c>
      <c r="G196" s="39"/>
      <c r="H196" s="39"/>
      <c r="I196" s="186"/>
      <c r="J196" s="39"/>
      <c r="K196" s="39"/>
      <c r="L196" s="42"/>
      <c r="M196" s="187"/>
      <c r="N196" s="188"/>
      <c r="O196" s="67"/>
      <c r="P196" s="67"/>
      <c r="Q196" s="67"/>
      <c r="R196" s="67"/>
      <c r="S196" s="67"/>
      <c r="T196" s="68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T196" s="20" t="s">
        <v>122</v>
      </c>
      <c r="AU196" s="20" t="s">
        <v>80</v>
      </c>
    </row>
    <row r="197" spans="1:65" s="13" customFormat="1" ht="11.25">
      <c r="B197" s="192"/>
      <c r="C197" s="193"/>
      <c r="D197" s="184" t="s">
        <v>126</v>
      </c>
      <c r="E197" s="194" t="s">
        <v>19</v>
      </c>
      <c r="F197" s="195" t="s">
        <v>269</v>
      </c>
      <c r="G197" s="193"/>
      <c r="H197" s="194" t="s">
        <v>19</v>
      </c>
      <c r="I197" s="196"/>
      <c r="J197" s="193"/>
      <c r="K197" s="193"/>
      <c r="L197" s="197"/>
      <c r="M197" s="198"/>
      <c r="N197" s="199"/>
      <c r="O197" s="199"/>
      <c r="P197" s="199"/>
      <c r="Q197" s="199"/>
      <c r="R197" s="199"/>
      <c r="S197" s="199"/>
      <c r="T197" s="200"/>
      <c r="AT197" s="201" t="s">
        <v>126</v>
      </c>
      <c r="AU197" s="201" t="s">
        <v>80</v>
      </c>
      <c r="AV197" s="13" t="s">
        <v>78</v>
      </c>
      <c r="AW197" s="13" t="s">
        <v>35</v>
      </c>
      <c r="AX197" s="13" t="s">
        <v>73</v>
      </c>
      <c r="AY197" s="201" t="s">
        <v>111</v>
      </c>
    </row>
    <row r="198" spans="1:65" s="14" customFormat="1" ht="11.25">
      <c r="B198" s="202"/>
      <c r="C198" s="203"/>
      <c r="D198" s="184" t="s">
        <v>126</v>
      </c>
      <c r="E198" s="204" t="s">
        <v>19</v>
      </c>
      <c r="F198" s="205" t="s">
        <v>270</v>
      </c>
      <c r="G198" s="203"/>
      <c r="H198" s="206">
        <v>1018.207</v>
      </c>
      <c r="I198" s="207"/>
      <c r="J198" s="203"/>
      <c r="K198" s="203"/>
      <c r="L198" s="208"/>
      <c r="M198" s="209"/>
      <c r="N198" s="210"/>
      <c r="O198" s="210"/>
      <c r="P198" s="210"/>
      <c r="Q198" s="210"/>
      <c r="R198" s="210"/>
      <c r="S198" s="210"/>
      <c r="T198" s="211"/>
      <c r="AT198" s="212" t="s">
        <v>126</v>
      </c>
      <c r="AU198" s="212" t="s">
        <v>80</v>
      </c>
      <c r="AV198" s="14" t="s">
        <v>80</v>
      </c>
      <c r="AW198" s="14" t="s">
        <v>35</v>
      </c>
      <c r="AX198" s="14" t="s">
        <v>78</v>
      </c>
      <c r="AY198" s="212" t="s">
        <v>111</v>
      </c>
    </row>
    <row r="199" spans="1:65" s="2" customFormat="1" ht="16.5" customHeight="1">
      <c r="A199" s="37"/>
      <c r="B199" s="38"/>
      <c r="C199" s="235" t="s">
        <v>281</v>
      </c>
      <c r="D199" s="235" t="s">
        <v>257</v>
      </c>
      <c r="E199" s="236" t="s">
        <v>282</v>
      </c>
      <c r="F199" s="237" t="s">
        <v>283</v>
      </c>
      <c r="G199" s="238" t="s">
        <v>229</v>
      </c>
      <c r="H199" s="239">
        <v>274.916</v>
      </c>
      <c r="I199" s="240"/>
      <c r="J199" s="241">
        <f>ROUND(I199*H199,2)</f>
        <v>0</v>
      </c>
      <c r="K199" s="237" t="s">
        <v>117</v>
      </c>
      <c r="L199" s="242"/>
      <c r="M199" s="243" t="s">
        <v>19</v>
      </c>
      <c r="N199" s="244" t="s">
        <v>44</v>
      </c>
      <c r="O199" s="67"/>
      <c r="P199" s="180">
        <f>O199*H199</f>
        <v>0</v>
      </c>
      <c r="Q199" s="180">
        <v>0</v>
      </c>
      <c r="R199" s="180">
        <f>Q199*H199</f>
        <v>0</v>
      </c>
      <c r="S199" s="180">
        <v>0</v>
      </c>
      <c r="T199" s="181">
        <f>S199*H199</f>
        <v>0</v>
      </c>
      <c r="U199" s="37"/>
      <c r="V199" s="37"/>
      <c r="W199" s="37"/>
      <c r="X199" s="37"/>
      <c r="Y199" s="37"/>
      <c r="Z199" s="37"/>
      <c r="AA199" s="37"/>
      <c r="AB199" s="37"/>
      <c r="AC199" s="37"/>
      <c r="AD199" s="37"/>
      <c r="AE199" s="37"/>
      <c r="AR199" s="182" t="s">
        <v>174</v>
      </c>
      <c r="AT199" s="182" t="s">
        <v>257</v>
      </c>
      <c r="AU199" s="182" t="s">
        <v>80</v>
      </c>
      <c r="AY199" s="20" t="s">
        <v>111</v>
      </c>
      <c r="BE199" s="183">
        <f>IF(N199="základní",J199,0)</f>
        <v>0</v>
      </c>
      <c r="BF199" s="183">
        <f>IF(N199="snížená",J199,0)</f>
        <v>0</v>
      </c>
      <c r="BG199" s="183">
        <f>IF(N199="zákl. přenesená",J199,0)</f>
        <v>0</v>
      </c>
      <c r="BH199" s="183">
        <f>IF(N199="sníž. přenesená",J199,0)</f>
        <v>0</v>
      </c>
      <c r="BI199" s="183">
        <f>IF(N199="nulová",J199,0)</f>
        <v>0</v>
      </c>
      <c r="BJ199" s="20" t="s">
        <v>78</v>
      </c>
      <c r="BK199" s="183">
        <f>ROUND(I199*H199,2)</f>
        <v>0</v>
      </c>
      <c r="BL199" s="20" t="s">
        <v>118</v>
      </c>
      <c r="BM199" s="182" t="s">
        <v>284</v>
      </c>
    </row>
    <row r="200" spans="1:65" s="2" customFormat="1" ht="11.25">
      <c r="A200" s="37"/>
      <c r="B200" s="38"/>
      <c r="C200" s="39"/>
      <c r="D200" s="184" t="s">
        <v>120</v>
      </c>
      <c r="E200" s="39"/>
      <c r="F200" s="185" t="s">
        <v>283</v>
      </c>
      <c r="G200" s="39"/>
      <c r="H200" s="39"/>
      <c r="I200" s="186"/>
      <c r="J200" s="39"/>
      <c r="K200" s="39"/>
      <c r="L200" s="42"/>
      <c r="M200" s="187"/>
      <c r="N200" s="188"/>
      <c r="O200" s="67"/>
      <c r="P200" s="67"/>
      <c r="Q200" s="67"/>
      <c r="R200" s="67"/>
      <c r="S200" s="67"/>
      <c r="T200" s="68"/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T200" s="20" t="s">
        <v>120</v>
      </c>
      <c r="AU200" s="20" t="s">
        <v>80</v>
      </c>
    </row>
    <row r="201" spans="1:65" s="14" customFormat="1" ht="11.25">
      <c r="B201" s="202"/>
      <c r="C201" s="203"/>
      <c r="D201" s="184" t="s">
        <v>126</v>
      </c>
      <c r="E201" s="204" t="s">
        <v>19</v>
      </c>
      <c r="F201" s="205" t="s">
        <v>285</v>
      </c>
      <c r="G201" s="203"/>
      <c r="H201" s="206">
        <v>274.916</v>
      </c>
      <c r="I201" s="207"/>
      <c r="J201" s="203"/>
      <c r="K201" s="203"/>
      <c r="L201" s="208"/>
      <c r="M201" s="209"/>
      <c r="N201" s="210"/>
      <c r="O201" s="210"/>
      <c r="P201" s="210"/>
      <c r="Q201" s="210"/>
      <c r="R201" s="210"/>
      <c r="S201" s="210"/>
      <c r="T201" s="211"/>
      <c r="AT201" s="212" t="s">
        <v>126</v>
      </c>
      <c r="AU201" s="212" t="s">
        <v>80</v>
      </c>
      <c r="AV201" s="14" t="s">
        <v>80</v>
      </c>
      <c r="AW201" s="14" t="s">
        <v>35</v>
      </c>
      <c r="AX201" s="14" t="s">
        <v>78</v>
      </c>
      <c r="AY201" s="212" t="s">
        <v>111</v>
      </c>
    </row>
    <row r="202" spans="1:65" s="2" customFormat="1" ht="21.75" customHeight="1">
      <c r="A202" s="37"/>
      <c r="B202" s="38"/>
      <c r="C202" s="171" t="s">
        <v>286</v>
      </c>
      <c r="D202" s="171" t="s">
        <v>113</v>
      </c>
      <c r="E202" s="172" t="s">
        <v>287</v>
      </c>
      <c r="F202" s="173" t="s">
        <v>288</v>
      </c>
      <c r="G202" s="174" t="s">
        <v>116</v>
      </c>
      <c r="H202" s="175">
        <v>3.4860000000000002</v>
      </c>
      <c r="I202" s="176"/>
      <c r="J202" s="177">
        <f>ROUND(I202*H202,2)</f>
        <v>0</v>
      </c>
      <c r="K202" s="173" t="s">
        <v>117</v>
      </c>
      <c r="L202" s="42"/>
      <c r="M202" s="178" t="s">
        <v>19</v>
      </c>
      <c r="N202" s="179" t="s">
        <v>44</v>
      </c>
      <c r="O202" s="67"/>
      <c r="P202" s="180">
        <f>O202*H202</f>
        <v>0</v>
      </c>
      <c r="Q202" s="180">
        <v>0.34499999999999997</v>
      </c>
      <c r="R202" s="180">
        <f>Q202*H202</f>
        <v>1.2026699999999999</v>
      </c>
      <c r="S202" s="180">
        <v>0</v>
      </c>
      <c r="T202" s="181">
        <f>S202*H202</f>
        <v>0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182" t="s">
        <v>118</v>
      </c>
      <c r="AT202" s="182" t="s">
        <v>113</v>
      </c>
      <c r="AU202" s="182" t="s">
        <v>80</v>
      </c>
      <c r="AY202" s="20" t="s">
        <v>111</v>
      </c>
      <c r="BE202" s="183">
        <f>IF(N202="základní",J202,0)</f>
        <v>0</v>
      </c>
      <c r="BF202" s="183">
        <f>IF(N202="snížená",J202,0)</f>
        <v>0</v>
      </c>
      <c r="BG202" s="183">
        <f>IF(N202="zákl. přenesená",J202,0)</f>
        <v>0</v>
      </c>
      <c r="BH202" s="183">
        <f>IF(N202="sníž. přenesená",J202,0)</f>
        <v>0</v>
      </c>
      <c r="BI202" s="183">
        <f>IF(N202="nulová",J202,0)</f>
        <v>0</v>
      </c>
      <c r="BJ202" s="20" t="s">
        <v>78</v>
      </c>
      <c r="BK202" s="183">
        <f>ROUND(I202*H202,2)</f>
        <v>0</v>
      </c>
      <c r="BL202" s="20" t="s">
        <v>118</v>
      </c>
      <c r="BM202" s="182" t="s">
        <v>289</v>
      </c>
    </row>
    <row r="203" spans="1:65" s="2" customFormat="1" ht="19.5">
      <c r="A203" s="37"/>
      <c r="B203" s="38"/>
      <c r="C203" s="39"/>
      <c r="D203" s="184" t="s">
        <v>120</v>
      </c>
      <c r="E203" s="39"/>
      <c r="F203" s="185" t="s">
        <v>290</v>
      </c>
      <c r="G203" s="39"/>
      <c r="H203" s="39"/>
      <c r="I203" s="186"/>
      <c r="J203" s="39"/>
      <c r="K203" s="39"/>
      <c r="L203" s="42"/>
      <c r="M203" s="187"/>
      <c r="N203" s="188"/>
      <c r="O203" s="67"/>
      <c r="P203" s="67"/>
      <c r="Q203" s="67"/>
      <c r="R203" s="67"/>
      <c r="S203" s="67"/>
      <c r="T203" s="68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T203" s="20" t="s">
        <v>120</v>
      </c>
      <c r="AU203" s="20" t="s">
        <v>80</v>
      </c>
    </row>
    <row r="204" spans="1:65" s="2" customFormat="1" ht="11.25">
      <c r="A204" s="37"/>
      <c r="B204" s="38"/>
      <c r="C204" s="39"/>
      <c r="D204" s="189" t="s">
        <v>122</v>
      </c>
      <c r="E204" s="39"/>
      <c r="F204" s="190" t="s">
        <v>291</v>
      </c>
      <c r="G204" s="39"/>
      <c r="H204" s="39"/>
      <c r="I204" s="186"/>
      <c r="J204" s="39"/>
      <c r="K204" s="39"/>
      <c r="L204" s="42"/>
      <c r="M204" s="187"/>
      <c r="N204" s="188"/>
      <c r="O204" s="67"/>
      <c r="P204" s="67"/>
      <c r="Q204" s="67"/>
      <c r="R204" s="67"/>
      <c r="S204" s="67"/>
      <c r="T204" s="68"/>
      <c r="U204" s="37"/>
      <c r="V204" s="37"/>
      <c r="W204" s="37"/>
      <c r="X204" s="37"/>
      <c r="Y204" s="37"/>
      <c r="Z204" s="37"/>
      <c r="AA204" s="37"/>
      <c r="AB204" s="37"/>
      <c r="AC204" s="37"/>
      <c r="AD204" s="37"/>
      <c r="AE204" s="37"/>
      <c r="AT204" s="20" t="s">
        <v>122</v>
      </c>
      <c r="AU204" s="20" t="s">
        <v>80</v>
      </c>
    </row>
    <row r="205" spans="1:65" s="13" customFormat="1" ht="11.25">
      <c r="B205" s="192"/>
      <c r="C205" s="193"/>
      <c r="D205" s="184" t="s">
        <v>126</v>
      </c>
      <c r="E205" s="194" t="s">
        <v>19</v>
      </c>
      <c r="F205" s="195" t="s">
        <v>273</v>
      </c>
      <c r="G205" s="193"/>
      <c r="H205" s="194" t="s">
        <v>19</v>
      </c>
      <c r="I205" s="196"/>
      <c r="J205" s="193"/>
      <c r="K205" s="193"/>
      <c r="L205" s="197"/>
      <c r="M205" s="198"/>
      <c r="N205" s="199"/>
      <c r="O205" s="199"/>
      <c r="P205" s="199"/>
      <c r="Q205" s="199"/>
      <c r="R205" s="199"/>
      <c r="S205" s="199"/>
      <c r="T205" s="200"/>
      <c r="AT205" s="201" t="s">
        <v>126</v>
      </c>
      <c r="AU205" s="201" t="s">
        <v>80</v>
      </c>
      <c r="AV205" s="13" t="s">
        <v>78</v>
      </c>
      <c r="AW205" s="13" t="s">
        <v>35</v>
      </c>
      <c r="AX205" s="13" t="s">
        <v>73</v>
      </c>
      <c r="AY205" s="201" t="s">
        <v>111</v>
      </c>
    </row>
    <row r="206" spans="1:65" s="14" customFormat="1" ht="11.25">
      <c r="B206" s="202"/>
      <c r="C206" s="203"/>
      <c r="D206" s="184" t="s">
        <v>126</v>
      </c>
      <c r="E206" s="204" t="s">
        <v>19</v>
      </c>
      <c r="F206" s="205" t="s">
        <v>274</v>
      </c>
      <c r="G206" s="203"/>
      <c r="H206" s="206">
        <v>3.4860000000000002</v>
      </c>
      <c r="I206" s="207"/>
      <c r="J206" s="203"/>
      <c r="K206" s="203"/>
      <c r="L206" s="208"/>
      <c r="M206" s="209"/>
      <c r="N206" s="210"/>
      <c r="O206" s="210"/>
      <c r="P206" s="210"/>
      <c r="Q206" s="210"/>
      <c r="R206" s="210"/>
      <c r="S206" s="210"/>
      <c r="T206" s="211"/>
      <c r="AT206" s="212" t="s">
        <v>126</v>
      </c>
      <c r="AU206" s="212" t="s">
        <v>80</v>
      </c>
      <c r="AV206" s="14" t="s">
        <v>80</v>
      </c>
      <c r="AW206" s="14" t="s">
        <v>35</v>
      </c>
      <c r="AX206" s="14" t="s">
        <v>78</v>
      </c>
      <c r="AY206" s="212" t="s">
        <v>111</v>
      </c>
    </row>
    <row r="207" spans="1:65" s="2" customFormat="1" ht="24.2" customHeight="1">
      <c r="A207" s="37"/>
      <c r="B207" s="38"/>
      <c r="C207" s="171" t="s">
        <v>292</v>
      </c>
      <c r="D207" s="171" t="s">
        <v>113</v>
      </c>
      <c r="E207" s="172" t="s">
        <v>293</v>
      </c>
      <c r="F207" s="173" t="s">
        <v>294</v>
      </c>
      <c r="G207" s="174" t="s">
        <v>116</v>
      </c>
      <c r="H207" s="175">
        <v>685.17</v>
      </c>
      <c r="I207" s="176"/>
      <c r="J207" s="177">
        <f>ROUND(I207*H207,2)</f>
        <v>0</v>
      </c>
      <c r="K207" s="173" t="s">
        <v>117</v>
      </c>
      <c r="L207" s="42"/>
      <c r="M207" s="178" t="s">
        <v>19</v>
      </c>
      <c r="N207" s="179" t="s">
        <v>44</v>
      </c>
      <c r="O207" s="67"/>
      <c r="P207" s="180">
        <f>O207*H207</f>
        <v>0</v>
      </c>
      <c r="Q207" s="180">
        <v>0.34499999999999997</v>
      </c>
      <c r="R207" s="180">
        <f>Q207*H207</f>
        <v>236.38364999999996</v>
      </c>
      <c r="S207" s="180">
        <v>0</v>
      </c>
      <c r="T207" s="181">
        <f>S207*H207</f>
        <v>0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182" t="s">
        <v>118</v>
      </c>
      <c r="AT207" s="182" t="s">
        <v>113</v>
      </c>
      <c r="AU207" s="182" t="s">
        <v>80</v>
      </c>
      <c r="AY207" s="20" t="s">
        <v>111</v>
      </c>
      <c r="BE207" s="183">
        <f>IF(N207="základní",J207,0)</f>
        <v>0</v>
      </c>
      <c r="BF207" s="183">
        <f>IF(N207="snížená",J207,0)</f>
        <v>0</v>
      </c>
      <c r="BG207" s="183">
        <f>IF(N207="zákl. přenesená",J207,0)</f>
        <v>0</v>
      </c>
      <c r="BH207" s="183">
        <f>IF(N207="sníž. přenesená",J207,0)</f>
        <v>0</v>
      </c>
      <c r="BI207" s="183">
        <f>IF(N207="nulová",J207,0)</f>
        <v>0</v>
      </c>
      <c r="BJ207" s="20" t="s">
        <v>78</v>
      </c>
      <c r="BK207" s="183">
        <f>ROUND(I207*H207,2)</f>
        <v>0</v>
      </c>
      <c r="BL207" s="20" t="s">
        <v>118</v>
      </c>
      <c r="BM207" s="182" t="s">
        <v>295</v>
      </c>
    </row>
    <row r="208" spans="1:65" s="2" customFormat="1" ht="19.5">
      <c r="A208" s="37"/>
      <c r="B208" s="38"/>
      <c r="C208" s="39"/>
      <c r="D208" s="184" t="s">
        <v>120</v>
      </c>
      <c r="E208" s="39"/>
      <c r="F208" s="185" t="s">
        <v>296</v>
      </c>
      <c r="G208" s="39"/>
      <c r="H208" s="39"/>
      <c r="I208" s="186"/>
      <c r="J208" s="39"/>
      <c r="K208" s="39"/>
      <c r="L208" s="42"/>
      <c r="M208" s="187"/>
      <c r="N208" s="188"/>
      <c r="O208" s="67"/>
      <c r="P208" s="67"/>
      <c r="Q208" s="67"/>
      <c r="R208" s="67"/>
      <c r="S208" s="67"/>
      <c r="T208" s="68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T208" s="20" t="s">
        <v>120</v>
      </c>
      <c r="AU208" s="20" t="s">
        <v>80</v>
      </c>
    </row>
    <row r="209" spans="1:65" s="2" customFormat="1" ht="11.25">
      <c r="A209" s="37"/>
      <c r="B209" s="38"/>
      <c r="C209" s="39"/>
      <c r="D209" s="189" t="s">
        <v>122</v>
      </c>
      <c r="E209" s="39"/>
      <c r="F209" s="190" t="s">
        <v>297</v>
      </c>
      <c r="G209" s="39"/>
      <c r="H209" s="39"/>
      <c r="I209" s="186"/>
      <c r="J209" s="39"/>
      <c r="K209" s="39"/>
      <c r="L209" s="42"/>
      <c r="M209" s="187"/>
      <c r="N209" s="188"/>
      <c r="O209" s="67"/>
      <c r="P209" s="67"/>
      <c r="Q209" s="67"/>
      <c r="R209" s="67"/>
      <c r="S209" s="67"/>
      <c r="T209" s="68"/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T209" s="20" t="s">
        <v>122</v>
      </c>
      <c r="AU209" s="20" t="s">
        <v>80</v>
      </c>
    </row>
    <row r="210" spans="1:65" s="13" customFormat="1" ht="22.5">
      <c r="B210" s="192"/>
      <c r="C210" s="193"/>
      <c r="D210" s="184" t="s">
        <v>126</v>
      </c>
      <c r="E210" s="194" t="s">
        <v>19</v>
      </c>
      <c r="F210" s="195" t="s">
        <v>271</v>
      </c>
      <c r="G210" s="193"/>
      <c r="H210" s="194" t="s">
        <v>19</v>
      </c>
      <c r="I210" s="196"/>
      <c r="J210" s="193"/>
      <c r="K210" s="193"/>
      <c r="L210" s="197"/>
      <c r="M210" s="198"/>
      <c r="N210" s="199"/>
      <c r="O210" s="199"/>
      <c r="P210" s="199"/>
      <c r="Q210" s="199"/>
      <c r="R210" s="199"/>
      <c r="S210" s="199"/>
      <c r="T210" s="200"/>
      <c r="AT210" s="201" t="s">
        <v>126</v>
      </c>
      <c r="AU210" s="201" t="s">
        <v>80</v>
      </c>
      <c r="AV210" s="13" t="s">
        <v>78</v>
      </c>
      <c r="AW210" s="13" t="s">
        <v>35</v>
      </c>
      <c r="AX210" s="13" t="s">
        <v>73</v>
      </c>
      <c r="AY210" s="201" t="s">
        <v>111</v>
      </c>
    </row>
    <row r="211" spans="1:65" s="13" customFormat="1" ht="11.25">
      <c r="B211" s="192"/>
      <c r="C211" s="193"/>
      <c r="D211" s="184" t="s">
        <v>126</v>
      </c>
      <c r="E211" s="194" t="s">
        <v>19</v>
      </c>
      <c r="F211" s="195" t="s">
        <v>298</v>
      </c>
      <c r="G211" s="193"/>
      <c r="H211" s="194" t="s">
        <v>19</v>
      </c>
      <c r="I211" s="196"/>
      <c r="J211" s="193"/>
      <c r="K211" s="193"/>
      <c r="L211" s="197"/>
      <c r="M211" s="198"/>
      <c r="N211" s="199"/>
      <c r="O211" s="199"/>
      <c r="P211" s="199"/>
      <c r="Q211" s="199"/>
      <c r="R211" s="199"/>
      <c r="S211" s="199"/>
      <c r="T211" s="200"/>
      <c r="AT211" s="201" t="s">
        <v>126</v>
      </c>
      <c r="AU211" s="201" t="s">
        <v>80</v>
      </c>
      <c r="AV211" s="13" t="s">
        <v>78</v>
      </c>
      <c r="AW211" s="13" t="s">
        <v>35</v>
      </c>
      <c r="AX211" s="13" t="s">
        <v>73</v>
      </c>
      <c r="AY211" s="201" t="s">
        <v>111</v>
      </c>
    </row>
    <row r="212" spans="1:65" s="14" customFormat="1" ht="11.25">
      <c r="B212" s="202"/>
      <c r="C212" s="203"/>
      <c r="D212" s="184" t="s">
        <v>126</v>
      </c>
      <c r="E212" s="204" t="s">
        <v>19</v>
      </c>
      <c r="F212" s="205" t="s">
        <v>299</v>
      </c>
      <c r="G212" s="203"/>
      <c r="H212" s="206">
        <v>337.62</v>
      </c>
      <c r="I212" s="207"/>
      <c r="J212" s="203"/>
      <c r="K212" s="203"/>
      <c r="L212" s="208"/>
      <c r="M212" s="209"/>
      <c r="N212" s="210"/>
      <c r="O212" s="210"/>
      <c r="P212" s="210"/>
      <c r="Q212" s="210"/>
      <c r="R212" s="210"/>
      <c r="S212" s="210"/>
      <c r="T212" s="211"/>
      <c r="AT212" s="212" t="s">
        <v>126</v>
      </c>
      <c r="AU212" s="212" t="s">
        <v>80</v>
      </c>
      <c r="AV212" s="14" t="s">
        <v>80</v>
      </c>
      <c r="AW212" s="14" t="s">
        <v>35</v>
      </c>
      <c r="AX212" s="14" t="s">
        <v>73</v>
      </c>
      <c r="AY212" s="212" t="s">
        <v>111</v>
      </c>
    </row>
    <row r="213" spans="1:65" s="13" customFormat="1" ht="11.25">
      <c r="B213" s="192"/>
      <c r="C213" s="193"/>
      <c r="D213" s="184" t="s">
        <v>126</v>
      </c>
      <c r="E213" s="194" t="s">
        <v>19</v>
      </c>
      <c r="F213" s="195" t="s">
        <v>300</v>
      </c>
      <c r="G213" s="193"/>
      <c r="H213" s="194" t="s">
        <v>19</v>
      </c>
      <c r="I213" s="196"/>
      <c r="J213" s="193"/>
      <c r="K213" s="193"/>
      <c r="L213" s="197"/>
      <c r="M213" s="198"/>
      <c r="N213" s="199"/>
      <c r="O213" s="199"/>
      <c r="P213" s="199"/>
      <c r="Q213" s="199"/>
      <c r="R213" s="199"/>
      <c r="S213" s="199"/>
      <c r="T213" s="200"/>
      <c r="AT213" s="201" t="s">
        <v>126</v>
      </c>
      <c r="AU213" s="201" t="s">
        <v>80</v>
      </c>
      <c r="AV213" s="13" t="s">
        <v>78</v>
      </c>
      <c r="AW213" s="13" t="s">
        <v>35</v>
      </c>
      <c r="AX213" s="13" t="s">
        <v>73</v>
      </c>
      <c r="AY213" s="201" t="s">
        <v>111</v>
      </c>
    </row>
    <row r="214" spans="1:65" s="14" customFormat="1" ht="11.25">
      <c r="B214" s="202"/>
      <c r="C214" s="203"/>
      <c r="D214" s="184" t="s">
        <v>126</v>
      </c>
      <c r="E214" s="204" t="s">
        <v>19</v>
      </c>
      <c r="F214" s="205" t="s">
        <v>272</v>
      </c>
      <c r="G214" s="203"/>
      <c r="H214" s="206">
        <v>347.55</v>
      </c>
      <c r="I214" s="207"/>
      <c r="J214" s="203"/>
      <c r="K214" s="203"/>
      <c r="L214" s="208"/>
      <c r="M214" s="209"/>
      <c r="N214" s="210"/>
      <c r="O214" s="210"/>
      <c r="P214" s="210"/>
      <c r="Q214" s="210"/>
      <c r="R214" s="210"/>
      <c r="S214" s="210"/>
      <c r="T214" s="211"/>
      <c r="AT214" s="212" t="s">
        <v>126</v>
      </c>
      <c r="AU214" s="212" t="s">
        <v>80</v>
      </c>
      <c r="AV214" s="14" t="s">
        <v>80</v>
      </c>
      <c r="AW214" s="14" t="s">
        <v>35</v>
      </c>
      <c r="AX214" s="14" t="s">
        <v>73</v>
      </c>
      <c r="AY214" s="212" t="s">
        <v>111</v>
      </c>
    </row>
    <row r="215" spans="1:65" s="15" customFormat="1" ht="11.25">
      <c r="B215" s="213"/>
      <c r="C215" s="214"/>
      <c r="D215" s="184" t="s">
        <v>126</v>
      </c>
      <c r="E215" s="215" t="s">
        <v>19</v>
      </c>
      <c r="F215" s="216" t="s">
        <v>198</v>
      </c>
      <c r="G215" s="214"/>
      <c r="H215" s="217">
        <v>685.17000000000007</v>
      </c>
      <c r="I215" s="218"/>
      <c r="J215" s="214"/>
      <c r="K215" s="214"/>
      <c r="L215" s="219"/>
      <c r="M215" s="220"/>
      <c r="N215" s="221"/>
      <c r="O215" s="221"/>
      <c r="P215" s="221"/>
      <c r="Q215" s="221"/>
      <c r="R215" s="221"/>
      <c r="S215" s="221"/>
      <c r="T215" s="222"/>
      <c r="AT215" s="223" t="s">
        <v>126</v>
      </c>
      <c r="AU215" s="223" t="s">
        <v>80</v>
      </c>
      <c r="AV215" s="15" t="s">
        <v>118</v>
      </c>
      <c r="AW215" s="15" t="s">
        <v>35</v>
      </c>
      <c r="AX215" s="15" t="s">
        <v>78</v>
      </c>
      <c r="AY215" s="223" t="s">
        <v>111</v>
      </c>
    </row>
    <row r="216" spans="1:65" s="2" customFormat="1" ht="21.75" customHeight="1">
      <c r="A216" s="37"/>
      <c r="B216" s="38"/>
      <c r="C216" s="171" t="s">
        <v>301</v>
      </c>
      <c r="D216" s="171" t="s">
        <v>113</v>
      </c>
      <c r="E216" s="172" t="s">
        <v>302</v>
      </c>
      <c r="F216" s="173" t="s">
        <v>303</v>
      </c>
      <c r="G216" s="174" t="s">
        <v>116</v>
      </c>
      <c r="H216" s="175">
        <v>988.55</v>
      </c>
      <c r="I216" s="176"/>
      <c r="J216" s="177">
        <f>ROUND(I216*H216,2)</f>
        <v>0</v>
      </c>
      <c r="K216" s="173" t="s">
        <v>117</v>
      </c>
      <c r="L216" s="42"/>
      <c r="M216" s="178" t="s">
        <v>19</v>
      </c>
      <c r="N216" s="179" t="s">
        <v>44</v>
      </c>
      <c r="O216" s="67"/>
      <c r="P216" s="180">
        <f>O216*H216</f>
        <v>0</v>
      </c>
      <c r="Q216" s="180">
        <v>0</v>
      </c>
      <c r="R216" s="180">
        <f>Q216*H216</f>
        <v>0</v>
      </c>
      <c r="S216" s="180">
        <v>0</v>
      </c>
      <c r="T216" s="181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182" t="s">
        <v>118</v>
      </c>
      <c r="AT216" s="182" t="s">
        <v>113</v>
      </c>
      <c r="AU216" s="182" t="s">
        <v>80</v>
      </c>
      <c r="AY216" s="20" t="s">
        <v>111</v>
      </c>
      <c r="BE216" s="183">
        <f>IF(N216="základní",J216,0)</f>
        <v>0</v>
      </c>
      <c r="BF216" s="183">
        <f>IF(N216="snížená",J216,0)</f>
        <v>0</v>
      </c>
      <c r="BG216" s="183">
        <f>IF(N216="zákl. přenesená",J216,0)</f>
        <v>0</v>
      </c>
      <c r="BH216" s="183">
        <f>IF(N216="sníž. přenesená",J216,0)</f>
        <v>0</v>
      </c>
      <c r="BI216" s="183">
        <f>IF(N216="nulová",J216,0)</f>
        <v>0</v>
      </c>
      <c r="BJ216" s="20" t="s">
        <v>78</v>
      </c>
      <c r="BK216" s="183">
        <f>ROUND(I216*H216,2)</f>
        <v>0</v>
      </c>
      <c r="BL216" s="20" t="s">
        <v>118</v>
      </c>
      <c r="BM216" s="182" t="s">
        <v>304</v>
      </c>
    </row>
    <row r="217" spans="1:65" s="2" customFormat="1" ht="19.5">
      <c r="A217" s="37"/>
      <c r="B217" s="38"/>
      <c r="C217" s="39"/>
      <c r="D217" s="184" t="s">
        <v>120</v>
      </c>
      <c r="E217" s="39"/>
      <c r="F217" s="185" t="s">
        <v>305</v>
      </c>
      <c r="G217" s="39"/>
      <c r="H217" s="39"/>
      <c r="I217" s="186"/>
      <c r="J217" s="39"/>
      <c r="K217" s="39"/>
      <c r="L217" s="42"/>
      <c r="M217" s="187"/>
      <c r="N217" s="188"/>
      <c r="O217" s="67"/>
      <c r="P217" s="67"/>
      <c r="Q217" s="67"/>
      <c r="R217" s="67"/>
      <c r="S217" s="67"/>
      <c r="T217" s="68"/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T217" s="20" t="s">
        <v>120</v>
      </c>
      <c r="AU217" s="20" t="s">
        <v>80</v>
      </c>
    </row>
    <row r="218" spans="1:65" s="2" customFormat="1" ht="11.25">
      <c r="A218" s="37"/>
      <c r="B218" s="38"/>
      <c r="C218" s="39"/>
      <c r="D218" s="189" t="s">
        <v>122</v>
      </c>
      <c r="E218" s="39"/>
      <c r="F218" s="190" t="s">
        <v>306</v>
      </c>
      <c r="G218" s="39"/>
      <c r="H218" s="39"/>
      <c r="I218" s="186"/>
      <c r="J218" s="39"/>
      <c r="K218" s="39"/>
      <c r="L218" s="42"/>
      <c r="M218" s="187"/>
      <c r="N218" s="188"/>
      <c r="O218" s="67"/>
      <c r="P218" s="67"/>
      <c r="Q218" s="67"/>
      <c r="R218" s="67"/>
      <c r="S218" s="67"/>
      <c r="T218" s="68"/>
      <c r="U218" s="37"/>
      <c r="V218" s="37"/>
      <c r="W218" s="37"/>
      <c r="X218" s="37"/>
      <c r="Y218" s="37"/>
      <c r="Z218" s="37"/>
      <c r="AA218" s="37"/>
      <c r="AB218" s="37"/>
      <c r="AC218" s="37"/>
      <c r="AD218" s="37"/>
      <c r="AE218" s="37"/>
      <c r="AT218" s="20" t="s">
        <v>122</v>
      </c>
      <c r="AU218" s="20" t="s">
        <v>80</v>
      </c>
    </row>
    <row r="219" spans="1:65" s="2" customFormat="1" ht="21.75" customHeight="1">
      <c r="A219" s="37"/>
      <c r="B219" s="38"/>
      <c r="C219" s="171" t="s">
        <v>307</v>
      </c>
      <c r="D219" s="171" t="s">
        <v>113</v>
      </c>
      <c r="E219" s="172" t="s">
        <v>308</v>
      </c>
      <c r="F219" s="173" t="s">
        <v>309</v>
      </c>
      <c r="G219" s="174" t="s">
        <v>116</v>
      </c>
      <c r="H219" s="175">
        <v>988.55</v>
      </c>
      <c r="I219" s="176"/>
      <c r="J219" s="177">
        <f>ROUND(I219*H219,2)</f>
        <v>0</v>
      </c>
      <c r="K219" s="173" t="s">
        <v>117</v>
      </c>
      <c r="L219" s="42"/>
      <c r="M219" s="178" t="s">
        <v>19</v>
      </c>
      <c r="N219" s="179" t="s">
        <v>44</v>
      </c>
      <c r="O219" s="67"/>
      <c r="P219" s="180">
        <f>O219*H219</f>
        <v>0</v>
      </c>
      <c r="Q219" s="180">
        <v>0</v>
      </c>
      <c r="R219" s="180">
        <f>Q219*H219</f>
        <v>0</v>
      </c>
      <c r="S219" s="180">
        <v>0</v>
      </c>
      <c r="T219" s="181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182" t="s">
        <v>118</v>
      </c>
      <c r="AT219" s="182" t="s">
        <v>113</v>
      </c>
      <c r="AU219" s="182" t="s">
        <v>80</v>
      </c>
      <c r="AY219" s="20" t="s">
        <v>111</v>
      </c>
      <c r="BE219" s="183">
        <f>IF(N219="základní",J219,0)</f>
        <v>0</v>
      </c>
      <c r="BF219" s="183">
        <f>IF(N219="snížená",J219,0)</f>
        <v>0</v>
      </c>
      <c r="BG219" s="183">
        <f>IF(N219="zákl. přenesená",J219,0)</f>
        <v>0</v>
      </c>
      <c r="BH219" s="183">
        <f>IF(N219="sníž. přenesená",J219,0)</f>
        <v>0</v>
      </c>
      <c r="BI219" s="183">
        <f>IF(N219="nulová",J219,0)</f>
        <v>0</v>
      </c>
      <c r="BJ219" s="20" t="s">
        <v>78</v>
      </c>
      <c r="BK219" s="183">
        <f>ROUND(I219*H219,2)</f>
        <v>0</v>
      </c>
      <c r="BL219" s="20" t="s">
        <v>118</v>
      </c>
      <c r="BM219" s="182" t="s">
        <v>310</v>
      </c>
    </row>
    <row r="220" spans="1:65" s="2" customFormat="1" ht="19.5">
      <c r="A220" s="37"/>
      <c r="B220" s="38"/>
      <c r="C220" s="39"/>
      <c r="D220" s="184" t="s">
        <v>120</v>
      </c>
      <c r="E220" s="39"/>
      <c r="F220" s="185" t="s">
        <v>311</v>
      </c>
      <c r="G220" s="39"/>
      <c r="H220" s="39"/>
      <c r="I220" s="186"/>
      <c r="J220" s="39"/>
      <c r="K220" s="39"/>
      <c r="L220" s="42"/>
      <c r="M220" s="187"/>
      <c r="N220" s="188"/>
      <c r="O220" s="67"/>
      <c r="P220" s="67"/>
      <c r="Q220" s="67"/>
      <c r="R220" s="67"/>
      <c r="S220" s="67"/>
      <c r="T220" s="68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T220" s="20" t="s">
        <v>120</v>
      </c>
      <c r="AU220" s="20" t="s">
        <v>80</v>
      </c>
    </row>
    <row r="221" spans="1:65" s="2" customFormat="1" ht="11.25">
      <c r="A221" s="37"/>
      <c r="B221" s="38"/>
      <c r="C221" s="39"/>
      <c r="D221" s="189" t="s">
        <v>122</v>
      </c>
      <c r="E221" s="39"/>
      <c r="F221" s="190" t="s">
        <v>312</v>
      </c>
      <c r="G221" s="39"/>
      <c r="H221" s="39"/>
      <c r="I221" s="186"/>
      <c r="J221" s="39"/>
      <c r="K221" s="39"/>
      <c r="L221" s="42"/>
      <c r="M221" s="187"/>
      <c r="N221" s="188"/>
      <c r="O221" s="67"/>
      <c r="P221" s="67"/>
      <c r="Q221" s="67"/>
      <c r="R221" s="67"/>
      <c r="S221" s="67"/>
      <c r="T221" s="68"/>
      <c r="U221" s="37"/>
      <c r="V221" s="37"/>
      <c r="W221" s="37"/>
      <c r="X221" s="37"/>
      <c r="Y221" s="37"/>
      <c r="Z221" s="37"/>
      <c r="AA221" s="37"/>
      <c r="AB221" s="37"/>
      <c r="AC221" s="37"/>
      <c r="AD221" s="37"/>
      <c r="AE221" s="37"/>
      <c r="AT221" s="20" t="s">
        <v>122</v>
      </c>
      <c r="AU221" s="20" t="s">
        <v>80</v>
      </c>
    </row>
    <row r="222" spans="1:65" s="13" customFormat="1" ht="11.25">
      <c r="B222" s="192"/>
      <c r="C222" s="193"/>
      <c r="D222" s="184" t="s">
        <v>126</v>
      </c>
      <c r="E222" s="194" t="s">
        <v>19</v>
      </c>
      <c r="F222" s="195" t="s">
        <v>269</v>
      </c>
      <c r="G222" s="193"/>
      <c r="H222" s="194" t="s">
        <v>19</v>
      </c>
      <c r="I222" s="196"/>
      <c r="J222" s="193"/>
      <c r="K222" s="193"/>
      <c r="L222" s="197"/>
      <c r="M222" s="198"/>
      <c r="N222" s="199"/>
      <c r="O222" s="199"/>
      <c r="P222" s="199"/>
      <c r="Q222" s="199"/>
      <c r="R222" s="199"/>
      <c r="S222" s="199"/>
      <c r="T222" s="200"/>
      <c r="AT222" s="201" t="s">
        <v>126</v>
      </c>
      <c r="AU222" s="201" t="s">
        <v>80</v>
      </c>
      <c r="AV222" s="13" t="s">
        <v>78</v>
      </c>
      <c r="AW222" s="13" t="s">
        <v>35</v>
      </c>
      <c r="AX222" s="13" t="s">
        <v>73</v>
      </c>
      <c r="AY222" s="201" t="s">
        <v>111</v>
      </c>
    </row>
    <row r="223" spans="1:65" s="14" customFormat="1" ht="11.25">
      <c r="B223" s="202"/>
      <c r="C223" s="203"/>
      <c r="D223" s="184" t="s">
        <v>126</v>
      </c>
      <c r="E223" s="204" t="s">
        <v>19</v>
      </c>
      <c r="F223" s="205" t="s">
        <v>313</v>
      </c>
      <c r="G223" s="203"/>
      <c r="H223" s="206">
        <v>988.55</v>
      </c>
      <c r="I223" s="207"/>
      <c r="J223" s="203"/>
      <c r="K223" s="203"/>
      <c r="L223" s="208"/>
      <c r="M223" s="209"/>
      <c r="N223" s="210"/>
      <c r="O223" s="210"/>
      <c r="P223" s="210"/>
      <c r="Q223" s="210"/>
      <c r="R223" s="210"/>
      <c r="S223" s="210"/>
      <c r="T223" s="211"/>
      <c r="AT223" s="212" t="s">
        <v>126</v>
      </c>
      <c r="AU223" s="212" t="s">
        <v>80</v>
      </c>
      <c r="AV223" s="14" t="s">
        <v>80</v>
      </c>
      <c r="AW223" s="14" t="s">
        <v>35</v>
      </c>
      <c r="AX223" s="14" t="s">
        <v>78</v>
      </c>
      <c r="AY223" s="212" t="s">
        <v>111</v>
      </c>
    </row>
    <row r="224" spans="1:65" s="2" customFormat="1" ht="33" customHeight="1">
      <c r="A224" s="37"/>
      <c r="B224" s="38"/>
      <c r="C224" s="171" t="s">
        <v>314</v>
      </c>
      <c r="D224" s="171" t="s">
        <v>113</v>
      </c>
      <c r="E224" s="172" t="s">
        <v>315</v>
      </c>
      <c r="F224" s="173" t="s">
        <v>316</v>
      </c>
      <c r="G224" s="174" t="s">
        <v>116</v>
      </c>
      <c r="H224" s="175">
        <v>988.55</v>
      </c>
      <c r="I224" s="176"/>
      <c r="J224" s="177">
        <f>ROUND(I224*H224,2)</f>
        <v>0</v>
      </c>
      <c r="K224" s="173" t="s">
        <v>117</v>
      </c>
      <c r="L224" s="42"/>
      <c r="M224" s="178" t="s">
        <v>19</v>
      </c>
      <c r="N224" s="179" t="s">
        <v>44</v>
      </c>
      <c r="O224" s="67"/>
      <c r="P224" s="180">
        <f>O224*H224</f>
        <v>0</v>
      </c>
      <c r="Q224" s="180">
        <v>0</v>
      </c>
      <c r="R224" s="180">
        <f>Q224*H224</f>
        <v>0</v>
      </c>
      <c r="S224" s="180">
        <v>0</v>
      </c>
      <c r="T224" s="181">
        <f>S224*H224</f>
        <v>0</v>
      </c>
      <c r="U224" s="37"/>
      <c r="V224" s="37"/>
      <c r="W224" s="37"/>
      <c r="X224" s="37"/>
      <c r="Y224" s="37"/>
      <c r="Z224" s="37"/>
      <c r="AA224" s="37"/>
      <c r="AB224" s="37"/>
      <c r="AC224" s="37"/>
      <c r="AD224" s="37"/>
      <c r="AE224" s="37"/>
      <c r="AR224" s="182" t="s">
        <v>118</v>
      </c>
      <c r="AT224" s="182" t="s">
        <v>113</v>
      </c>
      <c r="AU224" s="182" t="s">
        <v>80</v>
      </c>
      <c r="AY224" s="20" t="s">
        <v>111</v>
      </c>
      <c r="BE224" s="183">
        <f>IF(N224="základní",J224,0)</f>
        <v>0</v>
      </c>
      <c r="BF224" s="183">
        <f>IF(N224="snížená",J224,0)</f>
        <v>0</v>
      </c>
      <c r="BG224" s="183">
        <f>IF(N224="zákl. přenesená",J224,0)</f>
        <v>0</v>
      </c>
      <c r="BH224" s="183">
        <f>IF(N224="sníž. přenesená",J224,0)</f>
        <v>0</v>
      </c>
      <c r="BI224" s="183">
        <f>IF(N224="nulová",J224,0)</f>
        <v>0</v>
      </c>
      <c r="BJ224" s="20" t="s">
        <v>78</v>
      </c>
      <c r="BK224" s="183">
        <f>ROUND(I224*H224,2)</f>
        <v>0</v>
      </c>
      <c r="BL224" s="20" t="s">
        <v>118</v>
      </c>
      <c r="BM224" s="182" t="s">
        <v>317</v>
      </c>
    </row>
    <row r="225" spans="1:65" s="2" customFormat="1" ht="29.25">
      <c r="A225" s="37"/>
      <c r="B225" s="38"/>
      <c r="C225" s="39"/>
      <c r="D225" s="184" t="s">
        <v>120</v>
      </c>
      <c r="E225" s="39"/>
      <c r="F225" s="185" t="s">
        <v>318</v>
      </c>
      <c r="G225" s="39"/>
      <c r="H225" s="39"/>
      <c r="I225" s="186"/>
      <c r="J225" s="39"/>
      <c r="K225" s="39"/>
      <c r="L225" s="42"/>
      <c r="M225" s="187"/>
      <c r="N225" s="188"/>
      <c r="O225" s="67"/>
      <c r="P225" s="67"/>
      <c r="Q225" s="67"/>
      <c r="R225" s="67"/>
      <c r="S225" s="67"/>
      <c r="T225" s="68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T225" s="20" t="s">
        <v>120</v>
      </c>
      <c r="AU225" s="20" t="s">
        <v>80</v>
      </c>
    </row>
    <row r="226" spans="1:65" s="2" customFormat="1" ht="11.25">
      <c r="A226" s="37"/>
      <c r="B226" s="38"/>
      <c r="C226" s="39"/>
      <c r="D226" s="189" t="s">
        <v>122</v>
      </c>
      <c r="E226" s="39"/>
      <c r="F226" s="190" t="s">
        <v>319</v>
      </c>
      <c r="G226" s="39"/>
      <c r="H226" s="39"/>
      <c r="I226" s="186"/>
      <c r="J226" s="39"/>
      <c r="K226" s="39"/>
      <c r="L226" s="42"/>
      <c r="M226" s="187"/>
      <c r="N226" s="188"/>
      <c r="O226" s="67"/>
      <c r="P226" s="67"/>
      <c r="Q226" s="67"/>
      <c r="R226" s="67"/>
      <c r="S226" s="67"/>
      <c r="T226" s="68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T226" s="20" t="s">
        <v>122</v>
      </c>
      <c r="AU226" s="20" t="s">
        <v>80</v>
      </c>
    </row>
    <row r="227" spans="1:65" s="13" customFormat="1" ht="11.25">
      <c r="B227" s="192"/>
      <c r="C227" s="193"/>
      <c r="D227" s="184" t="s">
        <v>126</v>
      </c>
      <c r="E227" s="194" t="s">
        <v>19</v>
      </c>
      <c r="F227" s="195" t="s">
        <v>269</v>
      </c>
      <c r="G227" s="193"/>
      <c r="H227" s="194" t="s">
        <v>19</v>
      </c>
      <c r="I227" s="196"/>
      <c r="J227" s="193"/>
      <c r="K227" s="193"/>
      <c r="L227" s="197"/>
      <c r="M227" s="198"/>
      <c r="N227" s="199"/>
      <c r="O227" s="199"/>
      <c r="P227" s="199"/>
      <c r="Q227" s="199"/>
      <c r="R227" s="199"/>
      <c r="S227" s="199"/>
      <c r="T227" s="200"/>
      <c r="AT227" s="201" t="s">
        <v>126</v>
      </c>
      <c r="AU227" s="201" t="s">
        <v>80</v>
      </c>
      <c r="AV227" s="13" t="s">
        <v>78</v>
      </c>
      <c r="AW227" s="13" t="s">
        <v>35</v>
      </c>
      <c r="AX227" s="13" t="s">
        <v>73</v>
      </c>
      <c r="AY227" s="201" t="s">
        <v>111</v>
      </c>
    </row>
    <row r="228" spans="1:65" s="14" customFormat="1" ht="11.25">
      <c r="B228" s="202"/>
      <c r="C228" s="203"/>
      <c r="D228" s="184" t="s">
        <v>126</v>
      </c>
      <c r="E228" s="204" t="s">
        <v>19</v>
      </c>
      <c r="F228" s="205" t="s">
        <v>313</v>
      </c>
      <c r="G228" s="203"/>
      <c r="H228" s="206">
        <v>988.55</v>
      </c>
      <c r="I228" s="207"/>
      <c r="J228" s="203"/>
      <c r="K228" s="203"/>
      <c r="L228" s="208"/>
      <c r="M228" s="209"/>
      <c r="N228" s="210"/>
      <c r="O228" s="210"/>
      <c r="P228" s="210"/>
      <c r="Q228" s="210"/>
      <c r="R228" s="210"/>
      <c r="S228" s="210"/>
      <c r="T228" s="211"/>
      <c r="AT228" s="212" t="s">
        <v>126</v>
      </c>
      <c r="AU228" s="212" t="s">
        <v>80</v>
      </c>
      <c r="AV228" s="14" t="s">
        <v>80</v>
      </c>
      <c r="AW228" s="14" t="s">
        <v>35</v>
      </c>
      <c r="AX228" s="14" t="s">
        <v>78</v>
      </c>
      <c r="AY228" s="212" t="s">
        <v>111</v>
      </c>
    </row>
    <row r="229" spans="1:65" s="2" customFormat="1" ht="24.2" customHeight="1">
      <c r="A229" s="37"/>
      <c r="B229" s="38"/>
      <c r="C229" s="171" t="s">
        <v>320</v>
      </c>
      <c r="D229" s="171" t="s">
        <v>113</v>
      </c>
      <c r="E229" s="172" t="s">
        <v>321</v>
      </c>
      <c r="F229" s="173" t="s">
        <v>322</v>
      </c>
      <c r="G229" s="174" t="s">
        <v>116</v>
      </c>
      <c r="H229" s="175">
        <v>988.55</v>
      </c>
      <c r="I229" s="176"/>
      <c r="J229" s="177">
        <f>ROUND(I229*H229,2)</f>
        <v>0</v>
      </c>
      <c r="K229" s="173" t="s">
        <v>117</v>
      </c>
      <c r="L229" s="42"/>
      <c r="M229" s="178" t="s">
        <v>19</v>
      </c>
      <c r="N229" s="179" t="s">
        <v>44</v>
      </c>
      <c r="O229" s="67"/>
      <c r="P229" s="180">
        <f>O229*H229</f>
        <v>0</v>
      </c>
      <c r="Q229" s="180">
        <v>0</v>
      </c>
      <c r="R229" s="180">
        <f>Q229*H229</f>
        <v>0</v>
      </c>
      <c r="S229" s="180">
        <v>0</v>
      </c>
      <c r="T229" s="181">
        <f>S229*H229</f>
        <v>0</v>
      </c>
      <c r="U229" s="37"/>
      <c r="V229" s="37"/>
      <c r="W229" s="37"/>
      <c r="X229" s="37"/>
      <c r="Y229" s="37"/>
      <c r="Z229" s="37"/>
      <c r="AA229" s="37"/>
      <c r="AB229" s="37"/>
      <c r="AC229" s="37"/>
      <c r="AD229" s="37"/>
      <c r="AE229" s="37"/>
      <c r="AR229" s="182" t="s">
        <v>118</v>
      </c>
      <c r="AT229" s="182" t="s">
        <v>113</v>
      </c>
      <c r="AU229" s="182" t="s">
        <v>80</v>
      </c>
      <c r="AY229" s="20" t="s">
        <v>111</v>
      </c>
      <c r="BE229" s="183">
        <f>IF(N229="základní",J229,0)</f>
        <v>0</v>
      </c>
      <c r="BF229" s="183">
        <f>IF(N229="snížená",J229,0)</f>
        <v>0</v>
      </c>
      <c r="BG229" s="183">
        <f>IF(N229="zákl. přenesená",J229,0)</f>
        <v>0</v>
      </c>
      <c r="BH229" s="183">
        <f>IF(N229="sníž. přenesená",J229,0)</f>
        <v>0</v>
      </c>
      <c r="BI229" s="183">
        <f>IF(N229="nulová",J229,0)</f>
        <v>0</v>
      </c>
      <c r="BJ229" s="20" t="s">
        <v>78</v>
      </c>
      <c r="BK229" s="183">
        <f>ROUND(I229*H229,2)</f>
        <v>0</v>
      </c>
      <c r="BL229" s="20" t="s">
        <v>118</v>
      </c>
      <c r="BM229" s="182" t="s">
        <v>323</v>
      </c>
    </row>
    <row r="230" spans="1:65" s="2" customFormat="1" ht="19.5">
      <c r="A230" s="37"/>
      <c r="B230" s="38"/>
      <c r="C230" s="39"/>
      <c r="D230" s="184" t="s">
        <v>120</v>
      </c>
      <c r="E230" s="39"/>
      <c r="F230" s="185" t="s">
        <v>324</v>
      </c>
      <c r="G230" s="39"/>
      <c r="H230" s="39"/>
      <c r="I230" s="186"/>
      <c r="J230" s="39"/>
      <c r="K230" s="39"/>
      <c r="L230" s="42"/>
      <c r="M230" s="187"/>
      <c r="N230" s="188"/>
      <c r="O230" s="67"/>
      <c r="P230" s="67"/>
      <c r="Q230" s="67"/>
      <c r="R230" s="67"/>
      <c r="S230" s="67"/>
      <c r="T230" s="68"/>
      <c r="U230" s="37"/>
      <c r="V230" s="37"/>
      <c r="W230" s="37"/>
      <c r="X230" s="37"/>
      <c r="Y230" s="37"/>
      <c r="Z230" s="37"/>
      <c r="AA230" s="37"/>
      <c r="AB230" s="37"/>
      <c r="AC230" s="37"/>
      <c r="AD230" s="37"/>
      <c r="AE230" s="37"/>
      <c r="AT230" s="20" t="s">
        <v>120</v>
      </c>
      <c r="AU230" s="20" t="s">
        <v>80</v>
      </c>
    </row>
    <row r="231" spans="1:65" s="2" customFormat="1" ht="11.25">
      <c r="A231" s="37"/>
      <c r="B231" s="38"/>
      <c r="C231" s="39"/>
      <c r="D231" s="189" t="s">
        <v>122</v>
      </c>
      <c r="E231" s="39"/>
      <c r="F231" s="190" t="s">
        <v>325</v>
      </c>
      <c r="G231" s="39"/>
      <c r="H231" s="39"/>
      <c r="I231" s="186"/>
      <c r="J231" s="39"/>
      <c r="K231" s="39"/>
      <c r="L231" s="42"/>
      <c r="M231" s="187"/>
      <c r="N231" s="188"/>
      <c r="O231" s="67"/>
      <c r="P231" s="67"/>
      <c r="Q231" s="67"/>
      <c r="R231" s="67"/>
      <c r="S231" s="67"/>
      <c r="T231" s="68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T231" s="20" t="s">
        <v>122</v>
      </c>
      <c r="AU231" s="20" t="s">
        <v>80</v>
      </c>
    </row>
    <row r="232" spans="1:65" s="14" customFormat="1" ht="11.25">
      <c r="B232" s="202"/>
      <c r="C232" s="203"/>
      <c r="D232" s="184" t="s">
        <v>126</v>
      </c>
      <c r="E232" s="204" t="s">
        <v>19</v>
      </c>
      <c r="F232" s="205" t="s">
        <v>313</v>
      </c>
      <c r="G232" s="203"/>
      <c r="H232" s="206">
        <v>988.55</v>
      </c>
      <c r="I232" s="207"/>
      <c r="J232" s="203"/>
      <c r="K232" s="203"/>
      <c r="L232" s="208"/>
      <c r="M232" s="209"/>
      <c r="N232" s="210"/>
      <c r="O232" s="210"/>
      <c r="P232" s="210"/>
      <c r="Q232" s="210"/>
      <c r="R232" s="210"/>
      <c r="S232" s="210"/>
      <c r="T232" s="211"/>
      <c r="AT232" s="212" t="s">
        <v>126</v>
      </c>
      <c r="AU232" s="212" t="s">
        <v>80</v>
      </c>
      <c r="AV232" s="14" t="s">
        <v>80</v>
      </c>
      <c r="AW232" s="14" t="s">
        <v>35</v>
      </c>
      <c r="AX232" s="14" t="s">
        <v>78</v>
      </c>
      <c r="AY232" s="212" t="s">
        <v>111</v>
      </c>
    </row>
    <row r="233" spans="1:65" s="2" customFormat="1" ht="24.2" customHeight="1">
      <c r="A233" s="37"/>
      <c r="B233" s="38"/>
      <c r="C233" s="171" t="s">
        <v>326</v>
      </c>
      <c r="D233" s="171" t="s">
        <v>113</v>
      </c>
      <c r="E233" s="172" t="s">
        <v>327</v>
      </c>
      <c r="F233" s="173" t="s">
        <v>328</v>
      </c>
      <c r="G233" s="174" t="s">
        <v>116</v>
      </c>
      <c r="H233" s="175">
        <v>1977.1</v>
      </c>
      <c r="I233" s="176"/>
      <c r="J233" s="177">
        <f>ROUND(I233*H233,2)</f>
        <v>0</v>
      </c>
      <c r="K233" s="173" t="s">
        <v>117</v>
      </c>
      <c r="L233" s="42"/>
      <c r="M233" s="178" t="s">
        <v>19</v>
      </c>
      <c r="N233" s="179" t="s">
        <v>44</v>
      </c>
      <c r="O233" s="67"/>
      <c r="P233" s="180">
        <f>O233*H233</f>
        <v>0</v>
      </c>
      <c r="Q233" s="180">
        <v>0</v>
      </c>
      <c r="R233" s="180">
        <f>Q233*H233</f>
        <v>0</v>
      </c>
      <c r="S233" s="180">
        <v>0</v>
      </c>
      <c r="T233" s="181">
        <f>S233*H233</f>
        <v>0</v>
      </c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R233" s="182" t="s">
        <v>118</v>
      </c>
      <c r="AT233" s="182" t="s">
        <v>113</v>
      </c>
      <c r="AU233" s="182" t="s">
        <v>80</v>
      </c>
      <c r="AY233" s="20" t="s">
        <v>111</v>
      </c>
      <c r="BE233" s="183">
        <f>IF(N233="základní",J233,0)</f>
        <v>0</v>
      </c>
      <c r="BF233" s="183">
        <f>IF(N233="snížená",J233,0)</f>
        <v>0</v>
      </c>
      <c r="BG233" s="183">
        <f>IF(N233="zákl. přenesená",J233,0)</f>
        <v>0</v>
      </c>
      <c r="BH233" s="183">
        <f>IF(N233="sníž. přenesená",J233,0)</f>
        <v>0</v>
      </c>
      <c r="BI233" s="183">
        <f>IF(N233="nulová",J233,0)</f>
        <v>0</v>
      </c>
      <c r="BJ233" s="20" t="s">
        <v>78</v>
      </c>
      <c r="BK233" s="183">
        <f>ROUND(I233*H233,2)</f>
        <v>0</v>
      </c>
      <c r="BL233" s="20" t="s">
        <v>118</v>
      </c>
      <c r="BM233" s="182" t="s">
        <v>329</v>
      </c>
    </row>
    <row r="234" spans="1:65" s="2" customFormat="1" ht="19.5">
      <c r="A234" s="37"/>
      <c r="B234" s="38"/>
      <c r="C234" s="39"/>
      <c r="D234" s="184" t="s">
        <v>120</v>
      </c>
      <c r="E234" s="39"/>
      <c r="F234" s="185" t="s">
        <v>330</v>
      </c>
      <c r="G234" s="39"/>
      <c r="H234" s="39"/>
      <c r="I234" s="186"/>
      <c r="J234" s="39"/>
      <c r="K234" s="39"/>
      <c r="L234" s="42"/>
      <c r="M234" s="187"/>
      <c r="N234" s="188"/>
      <c r="O234" s="67"/>
      <c r="P234" s="67"/>
      <c r="Q234" s="67"/>
      <c r="R234" s="67"/>
      <c r="S234" s="67"/>
      <c r="T234" s="68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T234" s="20" t="s">
        <v>120</v>
      </c>
      <c r="AU234" s="20" t="s">
        <v>80</v>
      </c>
    </row>
    <row r="235" spans="1:65" s="2" customFormat="1" ht="11.25">
      <c r="A235" s="37"/>
      <c r="B235" s="38"/>
      <c r="C235" s="39"/>
      <c r="D235" s="189" t="s">
        <v>122</v>
      </c>
      <c r="E235" s="39"/>
      <c r="F235" s="190" t="s">
        <v>331</v>
      </c>
      <c r="G235" s="39"/>
      <c r="H235" s="39"/>
      <c r="I235" s="186"/>
      <c r="J235" s="39"/>
      <c r="K235" s="39"/>
      <c r="L235" s="42"/>
      <c r="M235" s="187"/>
      <c r="N235" s="188"/>
      <c r="O235" s="67"/>
      <c r="P235" s="67"/>
      <c r="Q235" s="67"/>
      <c r="R235" s="67"/>
      <c r="S235" s="67"/>
      <c r="T235" s="68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T235" s="20" t="s">
        <v>122</v>
      </c>
      <c r="AU235" s="20" t="s">
        <v>80</v>
      </c>
    </row>
    <row r="236" spans="1:65" s="14" customFormat="1" ht="11.25">
      <c r="B236" s="202"/>
      <c r="C236" s="203"/>
      <c r="D236" s="184" t="s">
        <v>126</v>
      </c>
      <c r="E236" s="204" t="s">
        <v>19</v>
      </c>
      <c r="F236" s="205" t="s">
        <v>332</v>
      </c>
      <c r="G236" s="203"/>
      <c r="H236" s="206">
        <v>1977.1</v>
      </c>
      <c r="I236" s="207"/>
      <c r="J236" s="203"/>
      <c r="K236" s="203"/>
      <c r="L236" s="208"/>
      <c r="M236" s="209"/>
      <c r="N236" s="210"/>
      <c r="O236" s="210"/>
      <c r="P236" s="210"/>
      <c r="Q236" s="210"/>
      <c r="R236" s="210"/>
      <c r="S236" s="210"/>
      <c r="T236" s="211"/>
      <c r="AT236" s="212" t="s">
        <v>126</v>
      </c>
      <c r="AU236" s="212" t="s">
        <v>80</v>
      </c>
      <c r="AV236" s="14" t="s">
        <v>80</v>
      </c>
      <c r="AW236" s="14" t="s">
        <v>35</v>
      </c>
      <c r="AX236" s="14" t="s">
        <v>78</v>
      </c>
      <c r="AY236" s="212" t="s">
        <v>111</v>
      </c>
    </row>
    <row r="237" spans="1:65" s="2" customFormat="1" ht="33" customHeight="1">
      <c r="A237" s="37"/>
      <c r="B237" s="38"/>
      <c r="C237" s="171" t="s">
        <v>333</v>
      </c>
      <c r="D237" s="171" t="s">
        <v>113</v>
      </c>
      <c r="E237" s="172" t="s">
        <v>334</v>
      </c>
      <c r="F237" s="173" t="s">
        <v>335</v>
      </c>
      <c r="G237" s="174" t="s">
        <v>116</v>
      </c>
      <c r="H237" s="175">
        <v>988.55</v>
      </c>
      <c r="I237" s="176"/>
      <c r="J237" s="177">
        <f>ROUND(I237*H237,2)</f>
        <v>0</v>
      </c>
      <c r="K237" s="173" t="s">
        <v>117</v>
      </c>
      <c r="L237" s="42"/>
      <c r="M237" s="178" t="s">
        <v>19</v>
      </c>
      <c r="N237" s="179" t="s">
        <v>44</v>
      </c>
      <c r="O237" s="67"/>
      <c r="P237" s="180">
        <f>O237*H237</f>
        <v>0</v>
      </c>
      <c r="Q237" s="180">
        <v>0</v>
      </c>
      <c r="R237" s="180">
        <f>Q237*H237</f>
        <v>0</v>
      </c>
      <c r="S237" s="180">
        <v>0</v>
      </c>
      <c r="T237" s="181">
        <f>S237*H237</f>
        <v>0</v>
      </c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R237" s="182" t="s">
        <v>118</v>
      </c>
      <c r="AT237" s="182" t="s">
        <v>113</v>
      </c>
      <c r="AU237" s="182" t="s">
        <v>80</v>
      </c>
      <c r="AY237" s="20" t="s">
        <v>111</v>
      </c>
      <c r="BE237" s="183">
        <f>IF(N237="základní",J237,0)</f>
        <v>0</v>
      </c>
      <c r="BF237" s="183">
        <f>IF(N237="snížená",J237,0)</f>
        <v>0</v>
      </c>
      <c r="BG237" s="183">
        <f>IF(N237="zákl. přenesená",J237,0)</f>
        <v>0</v>
      </c>
      <c r="BH237" s="183">
        <f>IF(N237="sníž. přenesená",J237,0)</f>
        <v>0</v>
      </c>
      <c r="BI237" s="183">
        <f>IF(N237="nulová",J237,0)</f>
        <v>0</v>
      </c>
      <c r="BJ237" s="20" t="s">
        <v>78</v>
      </c>
      <c r="BK237" s="183">
        <f>ROUND(I237*H237,2)</f>
        <v>0</v>
      </c>
      <c r="BL237" s="20" t="s">
        <v>118</v>
      </c>
      <c r="BM237" s="182" t="s">
        <v>336</v>
      </c>
    </row>
    <row r="238" spans="1:65" s="2" customFormat="1" ht="29.25">
      <c r="A238" s="37"/>
      <c r="B238" s="38"/>
      <c r="C238" s="39"/>
      <c r="D238" s="184" t="s">
        <v>120</v>
      </c>
      <c r="E238" s="39"/>
      <c r="F238" s="185" t="s">
        <v>337</v>
      </c>
      <c r="G238" s="39"/>
      <c r="H238" s="39"/>
      <c r="I238" s="186"/>
      <c r="J238" s="39"/>
      <c r="K238" s="39"/>
      <c r="L238" s="42"/>
      <c r="M238" s="187"/>
      <c r="N238" s="188"/>
      <c r="O238" s="67"/>
      <c r="P238" s="67"/>
      <c r="Q238" s="67"/>
      <c r="R238" s="67"/>
      <c r="S238" s="67"/>
      <c r="T238" s="68"/>
      <c r="U238" s="37"/>
      <c r="V238" s="37"/>
      <c r="W238" s="37"/>
      <c r="X238" s="37"/>
      <c r="Y238" s="37"/>
      <c r="Z238" s="37"/>
      <c r="AA238" s="37"/>
      <c r="AB238" s="37"/>
      <c r="AC238" s="37"/>
      <c r="AD238" s="37"/>
      <c r="AE238" s="37"/>
      <c r="AT238" s="20" t="s">
        <v>120</v>
      </c>
      <c r="AU238" s="20" t="s">
        <v>80</v>
      </c>
    </row>
    <row r="239" spans="1:65" s="2" customFormat="1" ht="11.25">
      <c r="A239" s="37"/>
      <c r="B239" s="38"/>
      <c r="C239" s="39"/>
      <c r="D239" s="189" t="s">
        <v>122</v>
      </c>
      <c r="E239" s="39"/>
      <c r="F239" s="190" t="s">
        <v>338</v>
      </c>
      <c r="G239" s="39"/>
      <c r="H239" s="39"/>
      <c r="I239" s="186"/>
      <c r="J239" s="39"/>
      <c r="K239" s="39"/>
      <c r="L239" s="42"/>
      <c r="M239" s="187"/>
      <c r="N239" s="188"/>
      <c r="O239" s="67"/>
      <c r="P239" s="67"/>
      <c r="Q239" s="67"/>
      <c r="R239" s="67"/>
      <c r="S239" s="67"/>
      <c r="T239" s="68"/>
      <c r="U239" s="37"/>
      <c r="V239" s="37"/>
      <c r="W239" s="37"/>
      <c r="X239" s="37"/>
      <c r="Y239" s="37"/>
      <c r="Z239" s="37"/>
      <c r="AA239" s="37"/>
      <c r="AB239" s="37"/>
      <c r="AC239" s="37"/>
      <c r="AD239" s="37"/>
      <c r="AE239" s="37"/>
      <c r="AT239" s="20" t="s">
        <v>122</v>
      </c>
      <c r="AU239" s="20" t="s">
        <v>80</v>
      </c>
    </row>
    <row r="240" spans="1:65" s="13" customFormat="1" ht="11.25">
      <c r="B240" s="192"/>
      <c r="C240" s="193"/>
      <c r="D240" s="184" t="s">
        <v>126</v>
      </c>
      <c r="E240" s="194" t="s">
        <v>19</v>
      </c>
      <c r="F240" s="195" t="s">
        <v>269</v>
      </c>
      <c r="G240" s="193"/>
      <c r="H240" s="194" t="s">
        <v>19</v>
      </c>
      <c r="I240" s="196"/>
      <c r="J240" s="193"/>
      <c r="K240" s="193"/>
      <c r="L240" s="197"/>
      <c r="M240" s="198"/>
      <c r="N240" s="199"/>
      <c r="O240" s="199"/>
      <c r="P240" s="199"/>
      <c r="Q240" s="199"/>
      <c r="R240" s="199"/>
      <c r="S240" s="199"/>
      <c r="T240" s="200"/>
      <c r="AT240" s="201" t="s">
        <v>126</v>
      </c>
      <c r="AU240" s="201" t="s">
        <v>80</v>
      </c>
      <c r="AV240" s="13" t="s">
        <v>78</v>
      </c>
      <c r="AW240" s="13" t="s">
        <v>35</v>
      </c>
      <c r="AX240" s="13" t="s">
        <v>73</v>
      </c>
      <c r="AY240" s="201" t="s">
        <v>111</v>
      </c>
    </row>
    <row r="241" spans="1:65" s="14" customFormat="1" ht="11.25">
      <c r="B241" s="202"/>
      <c r="C241" s="203"/>
      <c r="D241" s="184" t="s">
        <v>126</v>
      </c>
      <c r="E241" s="204" t="s">
        <v>19</v>
      </c>
      <c r="F241" s="205" t="s">
        <v>313</v>
      </c>
      <c r="G241" s="203"/>
      <c r="H241" s="206">
        <v>988.55</v>
      </c>
      <c r="I241" s="207"/>
      <c r="J241" s="203"/>
      <c r="K241" s="203"/>
      <c r="L241" s="208"/>
      <c r="M241" s="209"/>
      <c r="N241" s="210"/>
      <c r="O241" s="210"/>
      <c r="P241" s="210"/>
      <c r="Q241" s="210"/>
      <c r="R241" s="210"/>
      <c r="S241" s="210"/>
      <c r="T241" s="211"/>
      <c r="AT241" s="212" t="s">
        <v>126</v>
      </c>
      <c r="AU241" s="212" t="s">
        <v>80</v>
      </c>
      <c r="AV241" s="14" t="s">
        <v>80</v>
      </c>
      <c r="AW241" s="14" t="s">
        <v>35</v>
      </c>
      <c r="AX241" s="14" t="s">
        <v>78</v>
      </c>
      <c r="AY241" s="212" t="s">
        <v>111</v>
      </c>
    </row>
    <row r="242" spans="1:65" s="2" customFormat="1" ht="24.2" customHeight="1">
      <c r="A242" s="37"/>
      <c r="B242" s="38"/>
      <c r="C242" s="171" t="s">
        <v>339</v>
      </c>
      <c r="D242" s="171" t="s">
        <v>113</v>
      </c>
      <c r="E242" s="172" t="s">
        <v>340</v>
      </c>
      <c r="F242" s="173" t="s">
        <v>341</v>
      </c>
      <c r="G242" s="174" t="s">
        <v>116</v>
      </c>
      <c r="H242" s="175">
        <v>3.32</v>
      </c>
      <c r="I242" s="176"/>
      <c r="J242" s="177">
        <f>ROUND(I242*H242,2)</f>
        <v>0</v>
      </c>
      <c r="K242" s="173" t="s">
        <v>117</v>
      </c>
      <c r="L242" s="42"/>
      <c r="M242" s="178" t="s">
        <v>19</v>
      </c>
      <c r="N242" s="179" t="s">
        <v>44</v>
      </c>
      <c r="O242" s="67"/>
      <c r="P242" s="180">
        <f>O242*H242</f>
        <v>0</v>
      </c>
      <c r="Q242" s="180">
        <v>8.9219999999999994E-2</v>
      </c>
      <c r="R242" s="180">
        <f>Q242*H242</f>
        <v>0.29621039999999998</v>
      </c>
      <c r="S242" s="180">
        <v>0</v>
      </c>
      <c r="T242" s="181">
        <f>S242*H242</f>
        <v>0</v>
      </c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R242" s="182" t="s">
        <v>118</v>
      </c>
      <c r="AT242" s="182" t="s">
        <v>113</v>
      </c>
      <c r="AU242" s="182" t="s">
        <v>80</v>
      </c>
      <c r="AY242" s="20" t="s">
        <v>111</v>
      </c>
      <c r="BE242" s="183">
        <f>IF(N242="základní",J242,0)</f>
        <v>0</v>
      </c>
      <c r="BF242" s="183">
        <f>IF(N242="snížená",J242,0)</f>
        <v>0</v>
      </c>
      <c r="BG242" s="183">
        <f>IF(N242="zákl. přenesená",J242,0)</f>
        <v>0</v>
      </c>
      <c r="BH242" s="183">
        <f>IF(N242="sníž. přenesená",J242,0)</f>
        <v>0</v>
      </c>
      <c r="BI242" s="183">
        <f>IF(N242="nulová",J242,0)</f>
        <v>0</v>
      </c>
      <c r="BJ242" s="20" t="s">
        <v>78</v>
      </c>
      <c r="BK242" s="183">
        <f>ROUND(I242*H242,2)</f>
        <v>0</v>
      </c>
      <c r="BL242" s="20" t="s">
        <v>118</v>
      </c>
      <c r="BM242" s="182" t="s">
        <v>342</v>
      </c>
    </row>
    <row r="243" spans="1:65" s="2" customFormat="1" ht="48.75">
      <c r="A243" s="37"/>
      <c r="B243" s="38"/>
      <c r="C243" s="39"/>
      <c r="D243" s="184" t="s">
        <v>120</v>
      </c>
      <c r="E243" s="39"/>
      <c r="F243" s="185" t="s">
        <v>343</v>
      </c>
      <c r="G243" s="39"/>
      <c r="H243" s="39"/>
      <c r="I243" s="186"/>
      <c r="J243" s="39"/>
      <c r="K243" s="39"/>
      <c r="L243" s="42"/>
      <c r="M243" s="187"/>
      <c r="N243" s="188"/>
      <c r="O243" s="67"/>
      <c r="P243" s="67"/>
      <c r="Q243" s="67"/>
      <c r="R243" s="67"/>
      <c r="S243" s="67"/>
      <c r="T243" s="68"/>
      <c r="U243" s="37"/>
      <c r="V243" s="37"/>
      <c r="W243" s="37"/>
      <c r="X243" s="37"/>
      <c r="Y243" s="37"/>
      <c r="Z243" s="37"/>
      <c r="AA243" s="37"/>
      <c r="AB243" s="37"/>
      <c r="AC243" s="37"/>
      <c r="AD243" s="37"/>
      <c r="AE243" s="37"/>
      <c r="AT243" s="20" t="s">
        <v>120</v>
      </c>
      <c r="AU243" s="20" t="s">
        <v>80</v>
      </c>
    </row>
    <row r="244" spans="1:65" s="2" customFormat="1" ht="11.25">
      <c r="A244" s="37"/>
      <c r="B244" s="38"/>
      <c r="C244" s="39"/>
      <c r="D244" s="189" t="s">
        <v>122</v>
      </c>
      <c r="E244" s="39"/>
      <c r="F244" s="190" t="s">
        <v>344</v>
      </c>
      <c r="G244" s="39"/>
      <c r="H244" s="39"/>
      <c r="I244" s="186"/>
      <c r="J244" s="39"/>
      <c r="K244" s="39"/>
      <c r="L244" s="42"/>
      <c r="M244" s="187"/>
      <c r="N244" s="188"/>
      <c r="O244" s="67"/>
      <c r="P244" s="67"/>
      <c r="Q244" s="67"/>
      <c r="R244" s="67"/>
      <c r="S244" s="67"/>
      <c r="T244" s="68"/>
      <c r="U244" s="37"/>
      <c r="V244" s="37"/>
      <c r="W244" s="37"/>
      <c r="X244" s="37"/>
      <c r="Y244" s="37"/>
      <c r="Z244" s="37"/>
      <c r="AA244" s="37"/>
      <c r="AB244" s="37"/>
      <c r="AC244" s="37"/>
      <c r="AD244" s="37"/>
      <c r="AE244" s="37"/>
      <c r="AT244" s="20" t="s">
        <v>122</v>
      </c>
      <c r="AU244" s="20" t="s">
        <v>80</v>
      </c>
    </row>
    <row r="245" spans="1:65" s="13" customFormat="1" ht="11.25">
      <c r="B245" s="192"/>
      <c r="C245" s="193"/>
      <c r="D245" s="184" t="s">
        <v>126</v>
      </c>
      <c r="E245" s="194" t="s">
        <v>19</v>
      </c>
      <c r="F245" s="195" t="s">
        <v>273</v>
      </c>
      <c r="G245" s="193"/>
      <c r="H245" s="194" t="s">
        <v>19</v>
      </c>
      <c r="I245" s="196"/>
      <c r="J245" s="193"/>
      <c r="K245" s="193"/>
      <c r="L245" s="197"/>
      <c r="M245" s="198"/>
      <c r="N245" s="199"/>
      <c r="O245" s="199"/>
      <c r="P245" s="199"/>
      <c r="Q245" s="199"/>
      <c r="R245" s="199"/>
      <c r="S245" s="199"/>
      <c r="T245" s="200"/>
      <c r="AT245" s="201" t="s">
        <v>126</v>
      </c>
      <c r="AU245" s="201" t="s">
        <v>80</v>
      </c>
      <c r="AV245" s="13" t="s">
        <v>78</v>
      </c>
      <c r="AW245" s="13" t="s">
        <v>35</v>
      </c>
      <c r="AX245" s="13" t="s">
        <v>73</v>
      </c>
      <c r="AY245" s="201" t="s">
        <v>111</v>
      </c>
    </row>
    <row r="246" spans="1:65" s="14" customFormat="1" ht="11.25">
      <c r="B246" s="202"/>
      <c r="C246" s="203"/>
      <c r="D246" s="184" t="s">
        <v>126</v>
      </c>
      <c r="E246" s="204" t="s">
        <v>19</v>
      </c>
      <c r="F246" s="205" t="s">
        <v>345</v>
      </c>
      <c r="G246" s="203"/>
      <c r="H246" s="206">
        <v>3.32</v>
      </c>
      <c r="I246" s="207"/>
      <c r="J246" s="203"/>
      <c r="K246" s="203"/>
      <c r="L246" s="208"/>
      <c r="M246" s="209"/>
      <c r="N246" s="210"/>
      <c r="O246" s="210"/>
      <c r="P246" s="210"/>
      <c r="Q246" s="210"/>
      <c r="R246" s="210"/>
      <c r="S246" s="210"/>
      <c r="T246" s="211"/>
      <c r="AT246" s="212" t="s">
        <v>126</v>
      </c>
      <c r="AU246" s="212" t="s">
        <v>80</v>
      </c>
      <c r="AV246" s="14" t="s">
        <v>80</v>
      </c>
      <c r="AW246" s="14" t="s">
        <v>35</v>
      </c>
      <c r="AX246" s="14" t="s">
        <v>78</v>
      </c>
      <c r="AY246" s="212" t="s">
        <v>111</v>
      </c>
    </row>
    <row r="247" spans="1:65" s="2" customFormat="1" ht="24.2" customHeight="1">
      <c r="A247" s="37"/>
      <c r="B247" s="38"/>
      <c r="C247" s="235" t="s">
        <v>346</v>
      </c>
      <c r="D247" s="235" t="s">
        <v>257</v>
      </c>
      <c r="E247" s="236" t="s">
        <v>347</v>
      </c>
      <c r="F247" s="237" t="s">
        <v>348</v>
      </c>
      <c r="G247" s="238" t="s">
        <v>116</v>
      </c>
      <c r="H247" s="239">
        <v>3.6520000000000001</v>
      </c>
      <c r="I247" s="240"/>
      <c r="J247" s="241">
        <f>ROUND(I247*H247,2)</f>
        <v>0</v>
      </c>
      <c r="K247" s="237" t="s">
        <v>117</v>
      </c>
      <c r="L247" s="242"/>
      <c r="M247" s="243" t="s">
        <v>19</v>
      </c>
      <c r="N247" s="244" t="s">
        <v>44</v>
      </c>
      <c r="O247" s="67"/>
      <c r="P247" s="180">
        <f>O247*H247</f>
        <v>0</v>
      </c>
      <c r="Q247" s="180">
        <v>0.13100000000000001</v>
      </c>
      <c r="R247" s="180">
        <f>Q247*H247</f>
        <v>0.47841200000000006</v>
      </c>
      <c r="S247" s="180">
        <v>0</v>
      </c>
      <c r="T247" s="181">
        <f>S247*H247</f>
        <v>0</v>
      </c>
      <c r="U247" s="37"/>
      <c r="V247" s="37"/>
      <c r="W247" s="37"/>
      <c r="X247" s="37"/>
      <c r="Y247" s="37"/>
      <c r="Z247" s="37"/>
      <c r="AA247" s="37"/>
      <c r="AB247" s="37"/>
      <c r="AC247" s="37"/>
      <c r="AD247" s="37"/>
      <c r="AE247" s="37"/>
      <c r="AR247" s="182" t="s">
        <v>174</v>
      </c>
      <c r="AT247" s="182" t="s">
        <v>257</v>
      </c>
      <c r="AU247" s="182" t="s">
        <v>80</v>
      </c>
      <c r="AY247" s="20" t="s">
        <v>111</v>
      </c>
      <c r="BE247" s="183">
        <f>IF(N247="základní",J247,0)</f>
        <v>0</v>
      </c>
      <c r="BF247" s="183">
        <f>IF(N247="snížená",J247,0)</f>
        <v>0</v>
      </c>
      <c r="BG247" s="183">
        <f>IF(N247="zákl. přenesená",J247,0)</f>
        <v>0</v>
      </c>
      <c r="BH247" s="183">
        <f>IF(N247="sníž. přenesená",J247,0)</f>
        <v>0</v>
      </c>
      <c r="BI247" s="183">
        <f>IF(N247="nulová",J247,0)</f>
        <v>0</v>
      </c>
      <c r="BJ247" s="20" t="s">
        <v>78</v>
      </c>
      <c r="BK247" s="183">
        <f>ROUND(I247*H247,2)</f>
        <v>0</v>
      </c>
      <c r="BL247" s="20" t="s">
        <v>118</v>
      </c>
      <c r="BM247" s="182" t="s">
        <v>349</v>
      </c>
    </row>
    <row r="248" spans="1:65" s="2" customFormat="1" ht="11.25">
      <c r="A248" s="37"/>
      <c r="B248" s="38"/>
      <c r="C248" s="39"/>
      <c r="D248" s="184" t="s">
        <v>120</v>
      </c>
      <c r="E248" s="39"/>
      <c r="F248" s="185" t="s">
        <v>348</v>
      </c>
      <c r="G248" s="39"/>
      <c r="H248" s="39"/>
      <c r="I248" s="186"/>
      <c r="J248" s="39"/>
      <c r="K248" s="39"/>
      <c r="L248" s="42"/>
      <c r="M248" s="187"/>
      <c r="N248" s="188"/>
      <c r="O248" s="67"/>
      <c r="P248" s="67"/>
      <c r="Q248" s="67"/>
      <c r="R248" s="67"/>
      <c r="S248" s="67"/>
      <c r="T248" s="68"/>
      <c r="U248" s="37"/>
      <c r="V248" s="37"/>
      <c r="W248" s="37"/>
      <c r="X248" s="37"/>
      <c r="Y248" s="37"/>
      <c r="Z248" s="37"/>
      <c r="AA248" s="37"/>
      <c r="AB248" s="37"/>
      <c r="AC248" s="37"/>
      <c r="AD248" s="37"/>
      <c r="AE248" s="37"/>
      <c r="AT248" s="20" t="s">
        <v>120</v>
      </c>
      <c r="AU248" s="20" t="s">
        <v>80</v>
      </c>
    </row>
    <row r="249" spans="1:65" s="14" customFormat="1" ht="11.25">
      <c r="B249" s="202"/>
      <c r="C249" s="203"/>
      <c r="D249" s="184" t="s">
        <v>126</v>
      </c>
      <c r="E249" s="203"/>
      <c r="F249" s="205" t="s">
        <v>350</v>
      </c>
      <c r="G249" s="203"/>
      <c r="H249" s="206">
        <v>3.6520000000000001</v>
      </c>
      <c r="I249" s="207"/>
      <c r="J249" s="203"/>
      <c r="K249" s="203"/>
      <c r="L249" s="208"/>
      <c r="M249" s="209"/>
      <c r="N249" s="210"/>
      <c r="O249" s="210"/>
      <c r="P249" s="210"/>
      <c r="Q249" s="210"/>
      <c r="R249" s="210"/>
      <c r="S249" s="210"/>
      <c r="T249" s="211"/>
      <c r="AT249" s="212" t="s">
        <v>126</v>
      </c>
      <c r="AU249" s="212" t="s">
        <v>80</v>
      </c>
      <c r="AV249" s="14" t="s">
        <v>80</v>
      </c>
      <c r="AW249" s="14" t="s">
        <v>4</v>
      </c>
      <c r="AX249" s="14" t="s">
        <v>78</v>
      </c>
      <c r="AY249" s="212" t="s">
        <v>111</v>
      </c>
    </row>
    <row r="250" spans="1:65" s="2" customFormat="1" ht="24.2" customHeight="1">
      <c r="A250" s="37"/>
      <c r="B250" s="38"/>
      <c r="C250" s="171" t="s">
        <v>351</v>
      </c>
      <c r="D250" s="171" t="s">
        <v>113</v>
      </c>
      <c r="E250" s="172" t="s">
        <v>352</v>
      </c>
      <c r="F250" s="173" t="s">
        <v>353</v>
      </c>
      <c r="G250" s="174" t="s">
        <v>116</v>
      </c>
      <c r="H250" s="175">
        <v>331</v>
      </c>
      <c r="I250" s="176"/>
      <c r="J250" s="177">
        <f>ROUND(I250*H250,2)</f>
        <v>0</v>
      </c>
      <c r="K250" s="173" t="s">
        <v>117</v>
      </c>
      <c r="L250" s="42"/>
      <c r="M250" s="178" t="s">
        <v>19</v>
      </c>
      <c r="N250" s="179" t="s">
        <v>44</v>
      </c>
      <c r="O250" s="67"/>
      <c r="P250" s="180">
        <f>O250*H250</f>
        <v>0</v>
      </c>
      <c r="Q250" s="180">
        <v>9.8000000000000004E-2</v>
      </c>
      <c r="R250" s="180">
        <f>Q250*H250</f>
        <v>32.438000000000002</v>
      </c>
      <c r="S250" s="180">
        <v>0</v>
      </c>
      <c r="T250" s="181">
        <f>S250*H250</f>
        <v>0</v>
      </c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R250" s="182" t="s">
        <v>118</v>
      </c>
      <c r="AT250" s="182" t="s">
        <v>113</v>
      </c>
      <c r="AU250" s="182" t="s">
        <v>80</v>
      </c>
      <c r="AY250" s="20" t="s">
        <v>111</v>
      </c>
      <c r="BE250" s="183">
        <f>IF(N250="základní",J250,0)</f>
        <v>0</v>
      </c>
      <c r="BF250" s="183">
        <f>IF(N250="snížená",J250,0)</f>
        <v>0</v>
      </c>
      <c r="BG250" s="183">
        <f>IF(N250="zákl. přenesená",J250,0)</f>
        <v>0</v>
      </c>
      <c r="BH250" s="183">
        <f>IF(N250="sníž. přenesená",J250,0)</f>
        <v>0</v>
      </c>
      <c r="BI250" s="183">
        <f>IF(N250="nulová",J250,0)</f>
        <v>0</v>
      </c>
      <c r="BJ250" s="20" t="s">
        <v>78</v>
      </c>
      <c r="BK250" s="183">
        <f>ROUND(I250*H250,2)</f>
        <v>0</v>
      </c>
      <c r="BL250" s="20" t="s">
        <v>118</v>
      </c>
      <c r="BM250" s="182" t="s">
        <v>354</v>
      </c>
    </row>
    <row r="251" spans="1:65" s="2" customFormat="1" ht="39">
      <c r="A251" s="37"/>
      <c r="B251" s="38"/>
      <c r="C251" s="39"/>
      <c r="D251" s="184" t="s">
        <v>120</v>
      </c>
      <c r="E251" s="39"/>
      <c r="F251" s="185" t="s">
        <v>355</v>
      </c>
      <c r="G251" s="39"/>
      <c r="H251" s="39"/>
      <c r="I251" s="186"/>
      <c r="J251" s="39"/>
      <c r="K251" s="39"/>
      <c r="L251" s="42"/>
      <c r="M251" s="187"/>
      <c r="N251" s="188"/>
      <c r="O251" s="67"/>
      <c r="P251" s="67"/>
      <c r="Q251" s="67"/>
      <c r="R251" s="67"/>
      <c r="S251" s="67"/>
      <c r="T251" s="68"/>
      <c r="U251" s="37"/>
      <c r="V251" s="37"/>
      <c r="W251" s="37"/>
      <c r="X251" s="37"/>
      <c r="Y251" s="37"/>
      <c r="Z251" s="37"/>
      <c r="AA251" s="37"/>
      <c r="AB251" s="37"/>
      <c r="AC251" s="37"/>
      <c r="AD251" s="37"/>
      <c r="AE251" s="37"/>
      <c r="AT251" s="20" t="s">
        <v>120</v>
      </c>
      <c r="AU251" s="20" t="s">
        <v>80</v>
      </c>
    </row>
    <row r="252" spans="1:65" s="2" customFormat="1" ht="11.25">
      <c r="A252" s="37"/>
      <c r="B252" s="38"/>
      <c r="C252" s="39"/>
      <c r="D252" s="189" t="s">
        <v>122</v>
      </c>
      <c r="E252" s="39"/>
      <c r="F252" s="190" t="s">
        <v>356</v>
      </c>
      <c r="G252" s="39"/>
      <c r="H252" s="39"/>
      <c r="I252" s="186"/>
      <c r="J252" s="39"/>
      <c r="K252" s="39"/>
      <c r="L252" s="42"/>
      <c r="M252" s="187"/>
      <c r="N252" s="188"/>
      <c r="O252" s="67"/>
      <c r="P252" s="67"/>
      <c r="Q252" s="67"/>
      <c r="R252" s="67"/>
      <c r="S252" s="67"/>
      <c r="T252" s="68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T252" s="20" t="s">
        <v>122</v>
      </c>
      <c r="AU252" s="20" t="s">
        <v>80</v>
      </c>
    </row>
    <row r="253" spans="1:65" s="13" customFormat="1" ht="22.5">
      <c r="B253" s="192"/>
      <c r="C253" s="193"/>
      <c r="D253" s="184" t="s">
        <v>126</v>
      </c>
      <c r="E253" s="194" t="s">
        <v>19</v>
      </c>
      <c r="F253" s="195" t="s">
        <v>271</v>
      </c>
      <c r="G253" s="193"/>
      <c r="H253" s="194" t="s">
        <v>19</v>
      </c>
      <c r="I253" s="196"/>
      <c r="J253" s="193"/>
      <c r="K253" s="193"/>
      <c r="L253" s="197"/>
      <c r="M253" s="198"/>
      <c r="N253" s="199"/>
      <c r="O253" s="199"/>
      <c r="P253" s="199"/>
      <c r="Q253" s="199"/>
      <c r="R253" s="199"/>
      <c r="S253" s="199"/>
      <c r="T253" s="200"/>
      <c r="AT253" s="201" t="s">
        <v>126</v>
      </c>
      <c r="AU253" s="201" t="s">
        <v>80</v>
      </c>
      <c r="AV253" s="13" t="s">
        <v>78</v>
      </c>
      <c r="AW253" s="13" t="s">
        <v>35</v>
      </c>
      <c r="AX253" s="13" t="s">
        <v>73</v>
      </c>
      <c r="AY253" s="201" t="s">
        <v>111</v>
      </c>
    </row>
    <row r="254" spans="1:65" s="14" customFormat="1" ht="11.25">
      <c r="B254" s="202"/>
      <c r="C254" s="203"/>
      <c r="D254" s="184" t="s">
        <v>126</v>
      </c>
      <c r="E254" s="204" t="s">
        <v>19</v>
      </c>
      <c r="F254" s="205" t="s">
        <v>357</v>
      </c>
      <c r="G254" s="203"/>
      <c r="H254" s="206">
        <v>331</v>
      </c>
      <c r="I254" s="207"/>
      <c r="J254" s="203"/>
      <c r="K254" s="203"/>
      <c r="L254" s="208"/>
      <c r="M254" s="209"/>
      <c r="N254" s="210"/>
      <c r="O254" s="210"/>
      <c r="P254" s="210"/>
      <c r="Q254" s="210"/>
      <c r="R254" s="210"/>
      <c r="S254" s="210"/>
      <c r="T254" s="211"/>
      <c r="AT254" s="212" t="s">
        <v>126</v>
      </c>
      <c r="AU254" s="212" t="s">
        <v>80</v>
      </c>
      <c r="AV254" s="14" t="s">
        <v>80</v>
      </c>
      <c r="AW254" s="14" t="s">
        <v>35</v>
      </c>
      <c r="AX254" s="14" t="s">
        <v>78</v>
      </c>
      <c r="AY254" s="212" t="s">
        <v>111</v>
      </c>
    </row>
    <row r="255" spans="1:65" s="2" customFormat="1" ht="24.2" customHeight="1">
      <c r="A255" s="37"/>
      <c r="B255" s="38"/>
      <c r="C255" s="235" t="s">
        <v>358</v>
      </c>
      <c r="D255" s="235" t="s">
        <v>257</v>
      </c>
      <c r="E255" s="236" t="s">
        <v>359</v>
      </c>
      <c r="F255" s="237" t="s">
        <v>360</v>
      </c>
      <c r="G255" s="238" t="s">
        <v>116</v>
      </c>
      <c r="H255" s="239">
        <v>347.55</v>
      </c>
      <c r="I255" s="240"/>
      <c r="J255" s="241">
        <f>ROUND(I255*H255,2)</f>
        <v>0</v>
      </c>
      <c r="K255" s="237" t="s">
        <v>117</v>
      </c>
      <c r="L255" s="242"/>
      <c r="M255" s="243" t="s">
        <v>19</v>
      </c>
      <c r="N255" s="244" t="s">
        <v>44</v>
      </c>
      <c r="O255" s="67"/>
      <c r="P255" s="180">
        <f>O255*H255</f>
        <v>0</v>
      </c>
      <c r="Q255" s="180">
        <v>0.13600000000000001</v>
      </c>
      <c r="R255" s="180">
        <f>Q255*H255</f>
        <v>47.266800000000003</v>
      </c>
      <c r="S255" s="180">
        <v>0</v>
      </c>
      <c r="T255" s="181">
        <f>S255*H255</f>
        <v>0</v>
      </c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R255" s="182" t="s">
        <v>174</v>
      </c>
      <c r="AT255" s="182" t="s">
        <v>257</v>
      </c>
      <c r="AU255" s="182" t="s">
        <v>80</v>
      </c>
      <c r="AY255" s="20" t="s">
        <v>111</v>
      </c>
      <c r="BE255" s="183">
        <f>IF(N255="základní",J255,0)</f>
        <v>0</v>
      </c>
      <c r="BF255" s="183">
        <f>IF(N255="snížená",J255,0)</f>
        <v>0</v>
      </c>
      <c r="BG255" s="183">
        <f>IF(N255="zákl. přenesená",J255,0)</f>
        <v>0</v>
      </c>
      <c r="BH255" s="183">
        <f>IF(N255="sníž. přenesená",J255,0)</f>
        <v>0</v>
      </c>
      <c r="BI255" s="183">
        <f>IF(N255="nulová",J255,0)</f>
        <v>0</v>
      </c>
      <c r="BJ255" s="20" t="s">
        <v>78</v>
      </c>
      <c r="BK255" s="183">
        <f>ROUND(I255*H255,2)</f>
        <v>0</v>
      </c>
      <c r="BL255" s="20" t="s">
        <v>118</v>
      </c>
      <c r="BM255" s="182" t="s">
        <v>361</v>
      </c>
    </row>
    <row r="256" spans="1:65" s="2" customFormat="1" ht="11.25">
      <c r="A256" s="37"/>
      <c r="B256" s="38"/>
      <c r="C256" s="39"/>
      <c r="D256" s="184" t="s">
        <v>120</v>
      </c>
      <c r="E256" s="39"/>
      <c r="F256" s="185" t="s">
        <v>360</v>
      </c>
      <c r="G256" s="39"/>
      <c r="H256" s="39"/>
      <c r="I256" s="186"/>
      <c r="J256" s="39"/>
      <c r="K256" s="39"/>
      <c r="L256" s="42"/>
      <c r="M256" s="187"/>
      <c r="N256" s="188"/>
      <c r="O256" s="67"/>
      <c r="P256" s="67"/>
      <c r="Q256" s="67"/>
      <c r="R256" s="67"/>
      <c r="S256" s="67"/>
      <c r="T256" s="68"/>
      <c r="U256" s="37"/>
      <c r="V256" s="37"/>
      <c r="W256" s="37"/>
      <c r="X256" s="37"/>
      <c r="Y256" s="37"/>
      <c r="Z256" s="37"/>
      <c r="AA256" s="37"/>
      <c r="AB256" s="37"/>
      <c r="AC256" s="37"/>
      <c r="AD256" s="37"/>
      <c r="AE256" s="37"/>
      <c r="AT256" s="20" t="s">
        <v>120</v>
      </c>
      <c r="AU256" s="20" t="s">
        <v>80</v>
      </c>
    </row>
    <row r="257" spans="1:65" s="14" customFormat="1" ht="11.25">
      <c r="B257" s="202"/>
      <c r="C257" s="203"/>
      <c r="D257" s="184" t="s">
        <v>126</v>
      </c>
      <c r="E257" s="203"/>
      <c r="F257" s="205" t="s">
        <v>362</v>
      </c>
      <c r="G257" s="203"/>
      <c r="H257" s="206">
        <v>347.55</v>
      </c>
      <c r="I257" s="207"/>
      <c r="J257" s="203"/>
      <c r="K257" s="203"/>
      <c r="L257" s="208"/>
      <c r="M257" s="209"/>
      <c r="N257" s="210"/>
      <c r="O257" s="210"/>
      <c r="P257" s="210"/>
      <c r="Q257" s="210"/>
      <c r="R257" s="210"/>
      <c r="S257" s="210"/>
      <c r="T257" s="211"/>
      <c r="AT257" s="212" t="s">
        <v>126</v>
      </c>
      <c r="AU257" s="212" t="s">
        <v>80</v>
      </c>
      <c r="AV257" s="14" t="s">
        <v>80</v>
      </c>
      <c r="AW257" s="14" t="s">
        <v>4</v>
      </c>
      <c r="AX257" s="14" t="s">
        <v>78</v>
      </c>
      <c r="AY257" s="212" t="s">
        <v>111</v>
      </c>
    </row>
    <row r="258" spans="1:65" s="12" customFormat="1" ht="22.9" customHeight="1">
      <c r="B258" s="155"/>
      <c r="C258" s="156"/>
      <c r="D258" s="157" t="s">
        <v>72</v>
      </c>
      <c r="E258" s="169" t="s">
        <v>181</v>
      </c>
      <c r="F258" s="169" t="s">
        <v>363</v>
      </c>
      <c r="G258" s="156"/>
      <c r="H258" s="156"/>
      <c r="I258" s="159"/>
      <c r="J258" s="170">
        <f>BK258</f>
        <v>0</v>
      </c>
      <c r="K258" s="156"/>
      <c r="L258" s="161"/>
      <c r="M258" s="162"/>
      <c r="N258" s="163"/>
      <c r="O258" s="163"/>
      <c r="P258" s="164">
        <f>SUM(P259:P302)</f>
        <v>0</v>
      </c>
      <c r="Q258" s="163"/>
      <c r="R258" s="164">
        <f>SUM(R259:R302)</f>
        <v>162.86227500000004</v>
      </c>
      <c r="S258" s="163"/>
      <c r="T258" s="165">
        <f>SUM(T259:T302)</f>
        <v>34.65</v>
      </c>
      <c r="AR258" s="166" t="s">
        <v>78</v>
      </c>
      <c r="AT258" s="167" t="s">
        <v>72</v>
      </c>
      <c r="AU258" s="167" t="s">
        <v>78</v>
      </c>
      <c r="AY258" s="166" t="s">
        <v>111</v>
      </c>
      <c r="BK258" s="168">
        <f>SUM(BK259:BK302)</f>
        <v>0</v>
      </c>
    </row>
    <row r="259" spans="1:65" s="2" customFormat="1" ht="24.2" customHeight="1">
      <c r="A259" s="37"/>
      <c r="B259" s="38"/>
      <c r="C259" s="171" t="s">
        <v>364</v>
      </c>
      <c r="D259" s="171" t="s">
        <v>113</v>
      </c>
      <c r="E259" s="172" t="s">
        <v>365</v>
      </c>
      <c r="F259" s="173" t="s">
        <v>366</v>
      </c>
      <c r="G259" s="174" t="s">
        <v>367</v>
      </c>
      <c r="H259" s="175">
        <v>2</v>
      </c>
      <c r="I259" s="176"/>
      <c r="J259" s="177">
        <f>ROUND(I259*H259,2)</f>
        <v>0</v>
      </c>
      <c r="K259" s="173" t="s">
        <v>117</v>
      </c>
      <c r="L259" s="42"/>
      <c r="M259" s="178" t="s">
        <v>19</v>
      </c>
      <c r="N259" s="179" t="s">
        <v>44</v>
      </c>
      <c r="O259" s="67"/>
      <c r="P259" s="180">
        <f>O259*H259</f>
        <v>0</v>
      </c>
      <c r="Q259" s="180">
        <v>6.9999999999999999E-4</v>
      </c>
      <c r="R259" s="180">
        <f>Q259*H259</f>
        <v>1.4E-3</v>
      </c>
      <c r="S259" s="180">
        <v>0</v>
      </c>
      <c r="T259" s="181">
        <f>S259*H259</f>
        <v>0</v>
      </c>
      <c r="U259" s="37"/>
      <c r="V259" s="37"/>
      <c r="W259" s="37"/>
      <c r="X259" s="37"/>
      <c r="Y259" s="37"/>
      <c r="Z259" s="37"/>
      <c r="AA259" s="37"/>
      <c r="AB259" s="37"/>
      <c r="AC259" s="37"/>
      <c r="AD259" s="37"/>
      <c r="AE259" s="37"/>
      <c r="AR259" s="182" t="s">
        <v>118</v>
      </c>
      <c r="AT259" s="182" t="s">
        <v>113</v>
      </c>
      <c r="AU259" s="182" t="s">
        <v>80</v>
      </c>
      <c r="AY259" s="20" t="s">
        <v>111</v>
      </c>
      <c r="BE259" s="183">
        <f>IF(N259="základní",J259,0)</f>
        <v>0</v>
      </c>
      <c r="BF259" s="183">
        <f>IF(N259="snížená",J259,0)</f>
        <v>0</v>
      </c>
      <c r="BG259" s="183">
        <f>IF(N259="zákl. přenesená",J259,0)</f>
        <v>0</v>
      </c>
      <c r="BH259" s="183">
        <f>IF(N259="sníž. přenesená",J259,0)</f>
        <v>0</v>
      </c>
      <c r="BI259" s="183">
        <f>IF(N259="nulová",J259,0)</f>
        <v>0</v>
      </c>
      <c r="BJ259" s="20" t="s">
        <v>78</v>
      </c>
      <c r="BK259" s="183">
        <f>ROUND(I259*H259,2)</f>
        <v>0</v>
      </c>
      <c r="BL259" s="20" t="s">
        <v>118</v>
      </c>
      <c r="BM259" s="182" t="s">
        <v>368</v>
      </c>
    </row>
    <row r="260" spans="1:65" s="2" customFormat="1" ht="19.5">
      <c r="A260" s="37"/>
      <c r="B260" s="38"/>
      <c r="C260" s="39"/>
      <c r="D260" s="184" t="s">
        <v>120</v>
      </c>
      <c r="E260" s="39"/>
      <c r="F260" s="185" t="s">
        <v>369</v>
      </c>
      <c r="G260" s="39"/>
      <c r="H260" s="39"/>
      <c r="I260" s="186"/>
      <c r="J260" s="39"/>
      <c r="K260" s="39"/>
      <c r="L260" s="42"/>
      <c r="M260" s="187"/>
      <c r="N260" s="188"/>
      <c r="O260" s="67"/>
      <c r="P260" s="67"/>
      <c r="Q260" s="67"/>
      <c r="R260" s="67"/>
      <c r="S260" s="67"/>
      <c r="T260" s="68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T260" s="20" t="s">
        <v>120</v>
      </c>
      <c r="AU260" s="20" t="s">
        <v>80</v>
      </c>
    </row>
    <row r="261" spans="1:65" s="2" customFormat="1" ht="11.25">
      <c r="A261" s="37"/>
      <c r="B261" s="38"/>
      <c r="C261" s="39"/>
      <c r="D261" s="189" t="s">
        <v>122</v>
      </c>
      <c r="E261" s="39"/>
      <c r="F261" s="190" t="s">
        <v>370</v>
      </c>
      <c r="G261" s="39"/>
      <c r="H261" s="39"/>
      <c r="I261" s="186"/>
      <c r="J261" s="39"/>
      <c r="K261" s="39"/>
      <c r="L261" s="42"/>
      <c r="M261" s="187"/>
      <c r="N261" s="188"/>
      <c r="O261" s="67"/>
      <c r="P261" s="67"/>
      <c r="Q261" s="67"/>
      <c r="R261" s="67"/>
      <c r="S261" s="67"/>
      <c r="T261" s="68"/>
      <c r="U261" s="37"/>
      <c r="V261" s="37"/>
      <c r="W261" s="37"/>
      <c r="X261" s="37"/>
      <c r="Y261" s="37"/>
      <c r="Z261" s="37"/>
      <c r="AA261" s="37"/>
      <c r="AB261" s="37"/>
      <c r="AC261" s="37"/>
      <c r="AD261" s="37"/>
      <c r="AE261" s="37"/>
      <c r="AT261" s="20" t="s">
        <v>122</v>
      </c>
      <c r="AU261" s="20" t="s">
        <v>80</v>
      </c>
    </row>
    <row r="262" spans="1:65" s="2" customFormat="1" ht="16.5" customHeight="1">
      <c r="A262" s="37"/>
      <c r="B262" s="38"/>
      <c r="C262" s="235" t="s">
        <v>371</v>
      </c>
      <c r="D262" s="235" t="s">
        <v>257</v>
      </c>
      <c r="E262" s="236" t="s">
        <v>372</v>
      </c>
      <c r="F262" s="237" t="s">
        <v>373</v>
      </c>
      <c r="G262" s="238" t="s">
        <v>367</v>
      </c>
      <c r="H262" s="239">
        <v>1</v>
      </c>
      <c r="I262" s="240"/>
      <c r="J262" s="241">
        <f>ROUND(I262*H262,2)</f>
        <v>0</v>
      </c>
      <c r="K262" s="237" t="s">
        <v>117</v>
      </c>
      <c r="L262" s="242"/>
      <c r="M262" s="243" t="s">
        <v>19</v>
      </c>
      <c r="N262" s="244" t="s">
        <v>44</v>
      </c>
      <c r="O262" s="67"/>
      <c r="P262" s="180">
        <f>O262*H262</f>
        <v>0</v>
      </c>
      <c r="Q262" s="180">
        <v>4.0000000000000001E-3</v>
      </c>
      <c r="R262" s="180">
        <f>Q262*H262</f>
        <v>4.0000000000000001E-3</v>
      </c>
      <c r="S262" s="180">
        <v>0</v>
      </c>
      <c r="T262" s="181">
        <f>S262*H262</f>
        <v>0</v>
      </c>
      <c r="U262" s="37"/>
      <c r="V262" s="37"/>
      <c r="W262" s="37"/>
      <c r="X262" s="37"/>
      <c r="Y262" s="37"/>
      <c r="Z262" s="37"/>
      <c r="AA262" s="37"/>
      <c r="AB262" s="37"/>
      <c r="AC262" s="37"/>
      <c r="AD262" s="37"/>
      <c r="AE262" s="37"/>
      <c r="AR262" s="182" t="s">
        <v>174</v>
      </c>
      <c r="AT262" s="182" t="s">
        <v>257</v>
      </c>
      <c r="AU262" s="182" t="s">
        <v>80</v>
      </c>
      <c r="AY262" s="20" t="s">
        <v>111</v>
      </c>
      <c r="BE262" s="183">
        <f>IF(N262="základní",J262,0)</f>
        <v>0</v>
      </c>
      <c r="BF262" s="183">
        <f>IF(N262="snížená",J262,0)</f>
        <v>0</v>
      </c>
      <c r="BG262" s="183">
        <f>IF(N262="zákl. přenesená",J262,0)</f>
        <v>0</v>
      </c>
      <c r="BH262" s="183">
        <f>IF(N262="sníž. přenesená",J262,0)</f>
        <v>0</v>
      </c>
      <c r="BI262" s="183">
        <f>IF(N262="nulová",J262,0)</f>
        <v>0</v>
      </c>
      <c r="BJ262" s="20" t="s">
        <v>78</v>
      </c>
      <c r="BK262" s="183">
        <f>ROUND(I262*H262,2)</f>
        <v>0</v>
      </c>
      <c r="BL262" s="20" t="s">
        <v>118</v>
      </c>
      <c r="BM262" s="182" t="s">
        <v>374</v>
      </c>
    </row>
    <row r="263" spans="1:65" s="2" customFormat="1" ht="11.25">
      <c r="A263" s="37"/>
      <c r="B263" s="38"/>
      <c r="C263" s="39"/>
      <c r="D263" s="184" t="s">
        <v>120</v>
      </c>
      <c r="E263" s="39"/>
      <c r="F263" s="185" t="s">
        <v>373</v>
      </c>
      <c r="G263" s="39"/>
      <c r="H263" s="39"/>
      <c r="I263" s="186"/>
      <c r="J263" s="39"/>
      <c r="K263" s="39"/>
      <c r="L263" s="42"/>
      <c r="M263" s="187"/>
      <c r="N263" s="188"/>
      <c r="O263" s="67"/>
      <c r="P263" s="67"/>
      <c r="Q263" s="67"/>
      <c r="R263" s="67"/>
      <c r="S263" s="67"/>
      <c r="T263" s="68"/>
      <c r="U263" s="37"/>
      <c r="V263" s="37"/>
      <c r="W263" s="37"/>
      <c r="X263" s="37"/>
      <c r="Y263" s="37"/>
      <c r="Z263" s="37"/>
      <c r="AA263" s="37"/>
      <c r="AB263" s="37"/>
      <c r="AC263" s="37"/>
      <c r="AD263" s="37"/>
      <c r="AE263" s="37"/>
      <c r="AT263" s="20" t="s">
        <v>120</v>
      </c>
      <c r="AU263" s="20" t="s">
        <v>80</v>
      </c>
    </row>
    <row r="264" spans="1:65" s="2" customFormat="1" ht="16.5" customHeight="1">
      <c r="A264" s="37"/>
      <c r="B264" s="38"/>
      <c r="C264" s="235" t="s">
        <v>375</v>
      </c>
      <c r="D264" s="235" t="s">
        <v>257</v>
      </c>
      <c r="E264" s="236" t="s">
        <v>376</v>
      </c>
      <c r="F264" s="237" t="s">
        <v>377</v>
      </c>
      <c r="G264" s="238" t="s">
        <v>367</v>
      </c>
      <c r="H264" s="239">
        <v>1</v>
      </c>
      <c r="I264" s="240"/>
      <c r="J264" s="241">
        <f>ROUND(I264*H264,2)</f>
        <v>0</v>
      </c>
      <c r="K264" s="237" t="s">
        <v>117</v>
      </c>
      <c r="L264" s="242"/>
      <c r="M264" s="243" t="s">
        <v>19</v>
      </c>
      <c r="N264" s="244" t="s">
        <v>44</v>
      </c>
      <c r="O264" s="67"/>
      <c r="P264" s="180">
        <f>O264*H264</f>
        <v>0</v>
      </c>
      <c r="Q264" s="180">
        <v>2.5000000000000001E-3</v>
      </c>
      <c r="R264" s="180">
        <f>Q264*H264</f>
        <v>2.5000000000000001E-3</v>
      </c>
      <c r="S264" s="180">
        <v>0</v>
      </c>
      <c r="T264" s="181">
        <f>S264*H264</f>
        <v>0</v>
      </c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R264" s="182" t="s">
        <v>174</v>
      </c>
      <c r="AT264" s="182" t="s">
        <v>257</v>
      </c>
      <c r="AU264" s="182" t="s">
        <v>80</v>
      </c>
      <c r="AY264" s="20" t="s">
        <v>111</v>
      </c>
      <c r="BE264" s="183">
        <f>IF(N264="základní",J264,0)</f>
        <v>0</v>
      </c>
      <c r="BF264" s="183">
        <f>IF(N264="snížená",J264,0)</f>
        <v>0</v>
      </c>
      <c r="BG264" s="183">
        <f>IF(N264="zákl. přenesená",J264,0)</f>
        <v>0</v>
      </c>
      <c r="BH264" s="183">
        <f>IF(N264="sníž. přenesená",J264,0)</f>
        <v>0</v>
      </c>
      <c r="BI264" s="183">
        <f>IF(N264="nulová",J264,0)</f>
        <v>0</v>
      </c>
      <c r="BJ264" s="20" t="s">
        <v>78</v>
      </c>
      <c r="BK264" s="183">
        <f>ROUND(I264*H264,2)</f>
        <v>0</v>
      </c>
      <c r="BL264" s="20" t="s">
        <v>118</v>
      </c>
      <c r="BM264" s="182" t="s">
        <v>378</v>
      </c>
    </row>
    <row r="265" spans="1:65" s="2" customFormat="1" ht="11.25">
      <c r="A265" s="37"/>
      <c r="B265" s="38"/>
      <c r="C265" s="39"/>
      <c r="D265" s="184" t="s">
        <v>120</v>
      </c>
      <c r="E265" s="39"/>
      <c r="F265" s="185" t="s">
        <v>377</v>
      </c>
      <c r="G265" s="39"/>
      <c r="H265" s="39"/>
      <c r="I265" s="186"/>
      <c r="J265" s="39"/>
      <c r="K265" s="39"/>
      <c r="L265" s="42"/>
      <c r="M265" s="187"/>
      <c r="N265" s="188"/>
      <c r="O265" s="67"/>
      <c r="P265" s="67"/>
      <c r="Q265" s="67"/>
      <c r="R265" s="67"/>
      <c r="S265" s="67"/>
      <c r="T265" s="68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T265" s="20" t="s">
        <v>120</v>
      </c>
      <c r="AU265" s="20" t="s">
        <v>80</v>
      </c>
    </row>
    <row r="266" spans="1:65" s="2" customFormat="1" ht="24.2" customHeight="1">
      <c r="A266" s="37"/>
      <c r="B266" s="38"/>
      <c r="C266" s="171" t="s">
        <v>379</v>
      </c>
      <c r="D266" s="171" t="s">
        <v>113</v>
      </c>
      <c r="E266" s="172" t="s">
        <v>380</v>
      </c>
      <c r="F266" s="173" t="s">
        <v>381</v>
      </c>
      <c r="G266" s="174" t="s">
        <v>367</v>
      </c>
      <c r="H266" s="175">
        <v>2</v>
      </c>
      <c r="I266" s="176"/>
      <c r="J266" s="177">
        <f>ROUND(I266*H266,2)</f>
        <v>0</v>
      </c>
      <c r="K266" s="173" t="s">
        <v>117</v>
      </c>
      <c r="L266" s="42"/>
      <c r="M266" s="178" t="s">
        <v>19</v>
      </c>
      <c r="N266" s="179" t="s">
        <v>44</v>
      </c>
      <c r="O266" s="67"/>
      <c r="P266" s="180">
        <f>O266*H266</f>
        <v>0</v>
      </c>
      <c r="Q266" s="180">
        <v>0.10940999999999999</v>
      </c>
      <c r="R266" s="180">
        <f>Q266*H266</f>
        <v>0.21881999999999999</v>
      </c>
      <c r="S266" s="180">
        <v>0</v>
      </c>
      <c r="T266" s="181">
        <f>S266*H266</f>
        <v>0</v>
      </c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R266" s="182" t="s">
        <v>118</v>
      </c>
      <c r="AT266" s="182" t="s">
        <v>113</v>
      </c>
      <c r="AU266" s="182" t="s">
        <v>80</v>
      </c>
      <c r="AY266" s="20" t="s">
        <v>111</v>
      </c>
      <c r="BE266" s="183">
        <f>IF(N266="základní",J266,0)</f>
        <v>0</v>
      </c>
      <c r="BF266" s="183">
        <f>IF(N266="snížená",J266,0)</f>
        <v>0</v>
      </c>
      <c r="BG266" s="183">
        <f>IF(N266="zákl. přenesená",J266,0)</f>
        <v>0</v>
      </c>
      <c r="BH266" s="183">
        <f>IF(N266="sníž. přenesená",J266,0)</f>
        <v>0</v>
      </c>
      <c r="BI266" s="183">
        <f>IF(N266="nulová",J266,0)</f>
        <v>0</v>
      </c>
      <c r="BJ266" s="20" t="s">
        <v>78</v>
      </c>
      <c r="BK266" s="183">
        <f>ROUND(I266*H266,2)</f>
        <v>0</v>
      </c>
      <c r="BL266" s="20" t="s">
        <v>118</v>
      </c>
      <c r="BM266" s="182" t="s">
        <v>382</v>
      </c>
    </row>
    <row r="267" spans="1:65" s="2" customFormat="1" ht="19.5">
      <c r="A267" s="37"/>
      <c r="B267" s="38"/>
      <c r="C267" s="39"/>
      <c r="D267" s="184" t="s">
        <v>120</v>
      </c>
      <c r="E267" s="39"/>
      <c r="F267" s="185" t="s">
        <v>383</v>
      </c>
      <c r="G267" s="39"/>
      <c r="H267" s="39"/>
      <c r="I267" s="186"/>
      <c r="J267" s="39"/>
      <c r="K267" s="39"/>
      <c r="L267" s="42"/>
      <c r="M267" s="187"/>
      <c r="N267" s="188"/>
      <c r="O267" s="67"/>
      <c r="P267" s="67"/>
      <c r="Q267" s="67"/>
      <c r="R267" s="67"/>
      <c r="S267" s="67"/>
      <c r="T267" s="68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T267" s="20" t="s">
        <v>120</v>
      </c>
      <c r="AU267" s="20" t="s">
        <v>80</v>
      </c>
    </row>
    <row r="268" spans="1:65" s="2" customFormat="1" ht="11.25">
      <c r="A268" s="37"/>
      <c r="B268" s="38"/>
      <c r="C268" s="39"/>
      <c r="D268" s="189" t="s">
        <v>122</v>
      </c>
      <c r="E268" s="39"/>
      <c r="F268" s="190" t="s">
        <v>384</v>
      </c>
      <c r="G268" s="39"/>
      <c r="H268" s="39"/>
      <c r="I268" s="186"/>
      <c r="J268" s="39"/>
      <c r="K268" s="39"/>
      <c r="L268" s="42"/>
      <c r="M268" s="187"/>
      <c r="N268" s="188"/>
      <c r="O268" s="67"/>
      <c r="P268" s="67"/>
      <c r="Q268" s="67"/>
      <c r="R268" s="67"/>
      <c r="S268" s="67"/>
      <c r="T268" s="68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T268" s="20" t="s">
        <v>122</v>
      </c>
      <c r="AU268" s="20" t="s">
        <v>80</v>
      </c>
    </row>
    <row r="269" spans="1:65" s="2" customFormat="1" ht="21.75" customHeight="1">
      <c r="A269" s="37"/>
      <c r="B269" s="38"/>
      <c r="C269" s="235" t="s">
        <v>385</v>
      </c>
      <c r="D269" s="235" t="s">
        <v>257</v>
      </c>
      <c r="E269" s="236" t="s">
        <v>386</v>
      </c>
      <c r="F269" s="237" t="s">
        <v>387</v>
      </c>
      <c r="G269" s="238" t="s">
        <v>367</v>
      </c>
      <c r="H269" s="239">
        <v>2</v>
      </c>
      <c r="I269" s="240"/>
      <c r="J269" s="241">
        <f>ROUND(I269*H269,2)</f>
        <v>0</v>
      </c>
      <c r="K269" s="237" t="s">
        <v>117</v>
      </c>
      <c r="L269" s="242"/>
      <c r="M269" s="243" t="s">
        <v>19</v>
      </c>
      <c r="N269" s="244" t="s">
        <v>44</v>
      </c>
      <c r="O269" s="67"/>
      <c r="P269" s="180">
        <f>O269*H269</f>
        <v>0</v>
      </c>
      <c r="Q269" s="180">
        <v>6.1000000000000004E-3</v>
      </c>
      <c r="R269" s="180">
        <f>Q269*H269</f>
        <v>1.2200000000000001E-2</v>
      </c>
      <c r="S269" s="180">
        <v>0</v>
      </c>
      <c r="T269" s="181">
        <f>S269*H269</f>
        <v>0</v>
      </c>
      <c r="U269" s="37"/>
      <c r="V269" s="37"/>
      <c r="W269" s="37"/>
      <c r="X269" s="37"/>
      <c r="Y269" s="37"/>
      <c r="Z269" s="37"/>
      <c r="AA269" s="37"/>
      <c r="AB269" s="37"/>
      <c r="AC269" s="37"/>
      <c r="AD269" s="37"/>
      <c r="AE269" s="37"/>
      <c r="AR269" s="182" t="s">
        <v>174</v>
      </c>
      <c r="AT269" s="182" t="s">
        <v>257</v>
      </c>
      <c r="AU269" s="182" t="s">
        <v>80</v>
      </c>
      <c r="AY269" s="20" t="s">
        <v>111</v>
      </c>
      <c r="BE269" s="183">
        <f>IF(N269="základní",J269,0)</f>
        <v>0</v>
      </c>
      <c r="BF269" s="183">
        <f>IF(N269="snížená",J269,0)</f>
        <v>0</v>
      </c>
      <c r="BG269" s="183">
        <f>IF(N269="zákl. přenesená",J269,0)</f>
        <v>0</v>
      </c>
      <c r="BH269" s="183">
        <f>IF(N269="sníž. přenesená",J269,0)</f>
        <v>0</v>
      </c>
      <c r="BI269" s="183">
        <f>IF(N269="nulová",J269,0)</f>
        <v>0</v>
      </c>
      <c r="BJ269" s="20" t="s">
        <v>78</v>
      </c>
      <c r="BK269" s="183">
        <f>ROUND(I269*H269,2)</f>
        <v>0</v>
      </c>
      <c r="BL269" s="20" t="s">
        <v>118</v>
      </c>
      <c r="BM269" s="182" t="s">
        <v>388</v>
      </c>
    </row>
    <row r="270" spans="1:65" s="2" customFormat="1" ht="11.25">
      <c r="A270" s="37"/>
      <c r="B270" s="38"/>
      <c r="C270" s="39"/>
      <c r="D270" s="184" t="s">
        <v>120</v>
      </c>
      <c r="E270" s="39"/>
      <c r="F270" s="185" t="s">
        <v>387</v>
      </c>
      <c r="G270" s="39"/>
      <c r="H270" s="39"/>
      <c r="I270" s="186"/>
      <c r="J270" s="39"/>
      <c r="K270" s="39"/>
      <c r="L270" s="42"/>
      <c r="M270" s="187"/>
      <c r="N270" s="188"/>
      <c r="O270" s="67"/>
      <c r="P270" s="67"/>
      <c r="Q270" s="67"/>
      <c r="R270" s="67"/>
      <c r="S270" s="67"/>
      <c r="T270" s="68"/>
      <c r="U270" s="37"/>
      <c r="V270" s="37"/>
      <c r="W270" s="37"/>
      <c r="X270" s="37"/>
      <c r="Y270" s="37"/>
      <c r="Z270" s="37"/>
      <c r="AA270" s="37"/>
      <c r="AB270" s="37"/>
      <c r="AC270" s="37"/>
      <c r="AD270" s="37"/>
      <c r="AE270" s="37"/>
      <c r="AT270" s="20" t="s">
        <v>120</v>
      </c>
      <c r="AU270" s="20" t="s">
        <v>80</v>
      </c>
    </row>
    <row r="271" spans="1:65" s="2" customFormat="1" ht="16.5" customHeight="1">
      <c r="A271" s="37"/>
      <c r="B271" s="38"/>
      <c r="C271" s="235" t="s">
        <v>389</v>
      </c>
      <c r="D271" s="235" t="s">
        <v>257</v>
      </c>
      <c r="E271" s="236" t="s">
        <v>390</v>
      </c>
      <c r="F271" s="237" t="s">
        <v>391</v>
      </c>
      <c r="G271" s="238" t="s">
        <v>367</v>
      </c>
      <c r="H271" s="239">
        <v>2</v>
      </c>
      <c r="I271" s="240"/>
      <c r="J271" s="241">
        <f>ROUND(I271*H271,2)</f>
        <v>0</v>
      </c>
      <c r="K271" s="237" t="s">
        <v>117</v>
      </c>
      <c r="L271" s="242"/>
      <c r="M271" s="243" t="s">
        <v>19</v>
      </c>
      <c r="N271" s="244" t="s">
        <v>44</v>
      </c>
      <c r="O271" s="67"/>
      <c r="P271" s="180">
        <f>O271*H271</f>
        <v>0</v>
      </c>
      <c r="Q271" s="180">
        <v>1E-4</v>
      </c>
      <c r="R271" s="180">
        <f>Q271*H271</f>
        <v>2.0000000000000001E-4</v>
      </c>
      <c r="S271" s="180">
        <v>0</v>
      </c>
      <c r="T271" s="181">
        <f>S271*H271</f>
        <v>0</v>
      </c>
      <c r="U271" s="37"/>
      <c r="V271" s="37"/>
      <c r="W271" s="37"/>
      <c r="X271" s="37"/>
      <c r="Y271" s="37"/>
      <c r="Z271" s="37"/>
      <c r="AA271" s="37"/>
      <c r="AB271" s="37"/>
      <c r="AC271" s="37"/>
      <c r="AD271" s="37"/>
      <c r="AE271" s="37"/>
      <c r="AR271" s="182" t="s">
        <v>174</v>
      </c>
      <c r="AT271" s="182" t="s">
        <v>257</v>
      </c>
      <c r="AU271" s="182" t="s">
        <v>80</v>
      </c>
      <c r="AY271" s="20" t="s">
        <v>111</v>
      </c>
      <c r="BE271" s="183">
        <f>IF(N271="základní",J271,0)</f>
        <v>0</v>
      </c>
      <c r="BF271" s="183">
        <f>IF(N271="snížená",J271,0)</f>
        <v>0</v>
      </c>
      <c r="BG271" s="183">
        <f>IF(N271="zákl. přenesená",J271,0)</f>
        <v>0</v>
      </c>
      <c r="BH271" s="183">
        <f>IF(N271="sníž. přenesená",J271,0)</f>
        <v>0</v>
      </c>
      <c r="BI271" s="183">
        <f>IF(N271="nulová",J271,0)</f>
        <v>0</v>
      </c>
      <c r="BJ271" s="20" t="s">
        <v>78</v>
      </c>
      <c r="BK271" s="183">
        <f>ROUND(I271*H271,2)</f>
        <v>0</v>
      </c>
      <c r="BL271" s="20" t="s">
        <v>118</v>
      </c>
      <c r="BM271" s="182" t="s">
        <v>392</v>
      </c>
    </row>
    <row r="272" spans="1:65" s="2" customFormat="1" ht="11.25">
      <c r="A272" s="37"/>
      <c r="B272" s="38"/>
      <c r="C272" s="39"/>
      <c r="D272" s="184" t="s">
        <v>120</v>
      </c>
      <c r="E272" s="39"/>
      <c r="F272" s="185" t="s">
        <v>391</v>
      </c>
      <c r="G272" s="39"/>
      <c r="H272" s="39"/>
      <c r="I272" s="186"/>
      <c r="J272" s="39"/>
      <c r="K272" s="39"/>
      <c r="L272" s="42"/>
      <c r="M272" s="187"/>
      <c r="N272" s="188"/>
      <c r="O272" s="67"/>
      <c r="P272" s="67"/>
      <c r="Q272" s="67"/>
      <c r="R272" s="67"/>
      <c r="S272" s="67"/>
      <c r="T272" s="68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T272" s="20" t="s">
        <v>120</v>
      </c>
      <c r="AU272" s="20" t="s">
        <v>80</v>
      </c>
    </row>
    <row r="273" spans="1:65" s="2" customFormat="1" ht="21.75" customHeight="1">
      <c r="A273" s="37"/>
      <c r="B273" s="38"/>
      <c r="C273" s="235" t="s">
        <v>393</v>
      </c>
      <c r="D273" s="235" t="s">
        <v>257</v>
      </c>
      <c r="E273" s="236" t="s">
        <v>394</v>
      </c>
      <c r="F273" s="237" t="s">
        <v>395</v>
      </c>
      <c r="G273" s="238" t="s">
        <v>367</v>
      </c>
      <c r="H273" s="239">
        <v>2</v>
      </c>
      <c r="I273" s="240"/>
      <c r="J273" s="241">
        <f>ROUND(I273*H273,2)</f>
        <v>0</v>
      </c>
      <c r="K273" s="237" t="s">
        <v>117</v>
      </c>
      <c r="L273" s="242"/>
      <c r="M273" s="243" t="s">
        <v>19</v>
      </c>
      <c r="N273" s="244" t="s">
        <v>44</v>
      </c>
      <c r="O273" s="67"/>
      <c r="P273" s="180">
        <f>O273*H273</f>
        <v>0</v>
      </c>
      <c r="Q273" s="180">
        <v>3.5E-4</v>
      </c>
      <c r="R273" s="180">
        <f>Q273*H273</f>
        <v>6.9999999999999999E-4</v>
      </c>
      <c r="S273" s="180">
        <v>0</v>
      </c>
      <c r="T273" s="181">
        <f>S273*H273</f>
        <v>0</v>
      </c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R273" s="182" t="s">
        <v>174</v>
      </c>
      <c r="AT273" s="182" t="s">
        <v>257</v>
      </c>
      <c r="AU273" s="182" t="s">
        <v>80</v>
      </c>
      <c r="AY273" s="20" t="s">
        <v>111</v>
      </c>
      <c r="BE273" s="183">
        <f>IF(N273="základní",J273,0)</f>
        <v>0</v>
      </c>
      <c r="BF273" s="183">
        <f>IF(N273="snížená",J273,0)</f>
        <v>0</v>
      </c>
      <c r="BG273" s="183">
        <f>IF(N273="zákl. přenesená",J273,0)</f>
        <v>0</v>
      </c>
      <c r="BH273" s="183">
        <f>IF(N273="sníž. přenesená",J273,0)</f>
        <v>0</v>
      </c>
      <c r="BI273" s="183">
        <f>IF(N273="nulová",J273,0)</f>
        <v>0</v>
      </c>
      <c r="BJ273" s="20" t="s">
        <v>78</v>
      </c>
      <c r="BK273" s="183">
        <f>ROUND(I273*H273,2)</f>
        <v>0</v>
      </c>
      <c r="BL273" s="20" t="s">
        <v>118</v>
      </c>
      <c r="BM273" s="182" t="s">
        <v>396</v>
      </c>
    </row>
    <row r="274" spans="1:65" s="2" customFormat="1" ht="11.25">
      <c r="A274" s="37"/>
      <c r="B274" s="38"/>
      <c r="C274" s="39"/>
      <c r="D274" s="184" t="s">
        <v>120</v>
      </c>
      <c r="E274" s="39"/>
      <c r="F274" s="185" t="s">
        <v>395</v>
      </c>
      <c r="G274" s="39"/>
      <c r="H274" s="39"/>
      <c r="I274" s="186"/>
      <c r="J274" s="39"/>
      <c r="K274" s="39"/>
      <c r="L274" s="42"/>
      <c r="M274" s="187"/>
      <c r="N274" s="188"/>
      <c r="O274" s="67"/>
      <c r="P274" s="67"/>
      <c r="Q274" s="67"/>
      <c r="R274" s="67"/>
      <c r="S274" s="67"/>
      <c r="T274" s="68"/>
      <c r="U274" s="37"/>
      <c r="V274" s="37"/>
      <c r="W274" s="37"/>
      <c r="X274" s="37"/>
      <c r="Y274" s="37"/>
      <c r="Z274" s="37"/>
      <c r="AA274" s="37"/>
      <c r="AB274" s="37"/>
      <c r="AC274" s="37"/>
      <c r="AD274" s="37"/>
      <c r="AE274" s="37"/>
      <c r="AT274" s="20" t="s">
        <v>120</v>
      </c>
      <c r="AU274" s="20" t="s">
        <v>80</v>
      </c>
    </row>
    <row r="275" spans="1:65" s="2" customFormat="1" ht="24.2" customHeight="1">
      <c r="A275" s="37"/>
      <c r="B275" s="38"/>
      <c r="C275" s="171" t="s">
        <v>397</v>
      </c>
      <c r="D275" s="171" t="s">
        <v>113</v>
      </c>
      <c r="E275" s="172" t="s">
        <v>398</v>
      </c>
      <c r="F275" s="173" t="s">
        <v>399</v>
      </c>
      <c r="G275" s="174" t="s">
        <v>400</v>
      </c>
      <c r="H275" s="175">
        <v>281</v>
      </c>
      <c r="I275" s="176"/>
      <c r="J275" s="177">
        <f>ROUND(I275*H275,2)</f>
        <v>0</v>
      </c>
      <c r="K275" s="173" t="s">
        <v>117</v>
      </c>
      <c r="L275" s="42"/>
      <c r="M275" s="178" t="s">
        <v>19</v>
      </c>
      <c r="N275" s="179" t="s">
        <v>44</v>
      </c>
      <c r="O275" s="67"/>
      <c r="P275" s="180">
        <f>O275*H275</f>
        <v>0</v>
      </c>
      <c r="Q275" s="180">
        <v>0.20219000000000001</v>
      </c>
      <c r="R275" s="180">
        <f>Q275*H275</f>
        <v>56.815390000000001</v>
      </c>
      <c r="S275" s="180">
        <v>0</v>
      </c>
      <c r="T275" s="181">
        <f>S275*H275</f>
        <v>0</v>
      </c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R275" s="182" t="s">
        <v>118</v>
      </c>
      <c r="AT275" s="182" t="s">
        <v>113</v>
      </c>
      <c r="AU275" s="182" t="s">
        <v>80</v>
      </c>
      <c r="AY275" s="20" t="s">
        <v>111</v>
      </c>
      <c r="BE275" s="183">
        <f>IF(N275="základní",J275,0)</f>
        <v>0</v>
      </c>
      <c r="BF275" s="183">
        <f>IF(N275="snížená",J275,0)</f>
        <v>0</v>
      </c>
      <c r="BG275" s="183">
        <f>IF(N275="zákl. přenesená",J275,0)</f>
        <v>0</v>
      </c>
      <c r="BH275" s="183">
        <f>IF(N275="sníž. přenesená",J275,0)</f>
        <v>0</v>
      </c>
      <c r="BI275" s="183">
        <f>IF(N275="nulová",J275,0)</f>
        <v>0</v>
      </c>
      <c r="BJ275" s="20" t="s">
        <v>78</v>
      </c>
      <c r="BK275" s="183">
        <f>ROUND(I275*H275,2)</f>
        <v>0</v>
      </c>
      <c r="BL275" s="20" t="s">
        <v>118</v>
      </c>
      <c r="BM275" s="182" t="s">
        <v>401</v>
      </c>
    </row>
    <row r="276" spans="1:65" s="2" customFormat="1" ht="29.25">
      <c r="A276" s="37"/>
      <c r="B276" s="38"/>
      <c r="C276" s="39"/>
      <c r="D276" s="184" t="s">
        <v>120</v>
      </c>
      <c r="E276" s="39"/>
      <c r="F276" s="185" t="s">
        <v>402</v>
      </c>
      <c r="G276" s="39"/>
      <c r="H276" s="39"/>
      <c r="I276" s="186"/>
      <c r="J276" s="39"/>
      <c r="K276" s="39"/>
      <c r="L276" s="42"/>
      <c r="M276" s="187"/>
      <c r="N276" s="188"/>
      <c r="O276" s="67"/>
      <c r="P276" s="67"/>
      <c r="Q276" s="67"/>
      <c r="R276" s="67"/>
      <c r="S276" s="67"/>
      <c r="T276" s="68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T276" s="20" t="s">
        <v>120</v>
      </c>
      <c r="AU276" s="20" t="s">
        <v>80</v>
      </c>
    </row>
    <row r="277" spans="1:65" s="2" customFormat="1" ht="11.25">
      <c r="A277" s="37"/>
      <c r="B277" s="38"/>
      <c r="C277" s="39"/>
      <c r="D277" s="189" t="s">
        <v>122</v>
      </c>
      <c r="E277" s="39"/>
      <c r="F277" s="190" t="s">
        <v>403</v>
      </c>
      <c r="G277" s="39"/>
      <c r="H277" s="39"/>
      <c r="I277" s="186"/>
      <c r="J277" s="39"/>
      <c r="K277" s="39"/>
      <c r="L277" s="42"/>
      <c r="M277" s="187"/>
      <c r="N277" s="188"/>
      <c r="O277" s="67"/>
      <c r="P277" s="67"/>
      <c r="Q277" s="67"/>
      <c r="R277" s="67"/>
      <c r="S277" s="67"/>
      <c r="T277" s="68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T277" s="20" t="s">
        <v>122</v>
      </c>
      <c r="AU277" s="20" t="s">
        <v>80</v>
      </c>
    </row>
    <row r="278" spans="1:65" s="2" customFormat="1" ht="24.2" customHeight="1">
      <c r="A278" s="37"/>
      <c r="B278" s="38"/>
      <c r="C278" s="235" t="s">
        <v>404</v>
      </c>
      <c r="D278" s="235" t="s">
        <v>257</v>
      </c>
      <c r="E278" s="236" t="s">
        <v>405</v>
      </c>
      <c r="F278" s="237" t="s">
        <v>406</v>
      </c>
      <c r="G278" s="238" t="s">
        <v>400</v>
      </c>
      <c r="H278" s="239">
        <v>295.05</v>
      </c>
      <c r="I278" s="240"/>
      <c r="J278" s="241">
        <f>ROUND(I278*H278,2)</f>
        <v>0</v>
      </c>
      <c r="K278" s="237" t="s">
        <v>117</v>
      </c>
      <c r="L278" s="242"/>
      <c r="M278" s="243" t="s">
        <v>19</v>
      </c>
      <c r="N278" s="244" t="s">
        <v>44</v>
      </c>
      <c r="O278" s="67"/>
      <c r="P278" s="180">
        <f>O278*H278</f>
        <v>0</v>
      </c>
      <c r="Q278" s="180">
        <v>4.8300000000000003E-2</v>
      </c>
      <c r="R278" s="180">
        <f>Q278*H278</f>
        <v>14.250915000000001</v>
      </c>
      <c r="S278" s="180">
        <v>0</v>
      </c>
      <c r="T278" s="181">
        <f>S278*H278</f>
        <v>0</v>
      </c>
      <c r="U278" s="37"/>
      <c r="V278" s="37"/>
      <c r="W278" s="37"/>
      <c r="X278" s="37"/>
      <c r="Y278" s="37"/>
      <c r="Z278" s="37"/>
      <c r="AA278" s="37"/>
      <c r="AB278" s="37"/>
      <c r="AC278" s="37"/>
      <c r="AD278" s="37"/>
      <c r="AE278" s="37"/>
      <c r="AR278" s="182" t="s">
        <v>174</v>
      </c>
      <c r="AT278" s="182" t="s">
        <v>257</v>
      </c>
      <c r="AU278" s="182" t="s">
        <v>80</v>
      </c>
      <c r="AY278" s="20" t="s">
        <v>111</v>
      </c>
      <c r="BE278" s="183">
        <f>IF(N278="základní",J278,0)</f>
        <v>0</v>
      </c>
      <c r="BF278" s="183">
        <f>IF(N278="snížená",J278,0)</f>
        <v>0</v>
      </c>
      <c r="BG278" s="183">
        <f>IF(N278="zákl. přenesená",J278,0)</f>
        <v>0</v>
      </c>
      <c r="BH278" s="183">
        <f>IF(N278="sníž. přenesená",J278,0)</f>
        <v>0</v>
      </c>
      <c r="BI278" s="183">
        <f>IF(N278="nulová",J278,0)</f>
        <v>0</v>
      </c>
      <c r="BJ278" s="20" t="s">
        <v>78</v>
      </c>
      <c r="BK278" s="183">
        <f>ROUND(I278*H278,2)</f>
        <v>0</v>
      </c>
      <c r="BL278" s="20" t="s">
        <v>118</v>
      </c>
      <c r="BM278" s="182" t="s">
        <v>407</v>
      </c>
    </row>
    <row r="279" spans="1:65" s="2" customFormat="1" ht="11.25">
      <c r="A279" s="37"/>
      <c r="B279" s="38"/>
      <c r="C279" s="39"/>
      <c r="D279" s="184" t="s">
        <v>120</v>
      </c>
      <c r="E279" s="39"/>
      <c r="F279" s="185" t="s">
        <v>406</v>
      </c>
      <c r="G279" s="39"/>
      <c r="H279" s="39"/>
      <c r="I279" s="186"/>
      <c r="J279" s="39"/>
      <c r="K279" s="39"/>
      <c r="L279" s="42"/>
      <c r="M279" s="187"/>
      <c r="N279" s="188"/>
      <c r="O279" s="67"/>
      <c r="P279" s="67"/>
      <c r="Q279" s="67"/>
      <c r="R279" s="67"/>
      <c r="S279" s="67"/>
      <c r="T279" s="68"/>
      <c r="U279" s="37"/>
      <c r="V279" s="37"/>
      <c r="W279" s="37"/>
      <c r="X279" s="37"/>
      <c r="Y279" s="37"/>
      <c r="Z279" s="37"/>
      <c r="AA279" s="37"/>
      <c r="AB279" s="37"/>
      <c r="AC279" s="37"/>
      <c r="AD279" s="37"/>
      <c r="AE279" s="37"/>
      <c r="AT279" s="20" t="s">
        <v>120</v>
      </c>
      <c r="AU279" s="20" t="s">
        <v>80</v>
      </c>
    </row>
    <row r="280" spans="1:65" s="14" customFormat="1" ht="11.25">
      <c r="B280" s="202"/>
      <c r="C280" s="203"/>
      <c r="D280" s="184" t="s">
        <v>126</v>
      </c>
      <c r="E280" s="203"/>
      <c r="F280" s="205" t="s">
        <v>408</v>
      </c>
      <c r="G280" s="203"/>
      <c r="H280" s="206">
        <v>295.05</v>
      </c>
      <c r="I280" s="207"/>
      <c r="J280" s="203"/>
      <c r="K280" s="203"/>
      <c r="L280" s="208"/>
      <c r="M280" s="209"/>
      <c r="N280" s="210"/>
      <c r="O280" s="210"/>
      <c r="P280" s="210"/>
      <c r="Q280" s="210"/>
      <c r="R280" s="210"/>
      <c r="S280" s="210"/>
      <c r="T280" s="211"/>
      <c r="AT280" s="212" t="s">
        <v>126</v>
      </c>
      <c r="AU280" s="212" t="s">
        <v>80</v>
      </c>
      <c r="AV280" s="14" t="s">
        <v>80</v>
      </c>
      <c r="AW280" s="14" t="s">
        <v>4</v>
      </c>
      <c r="AX280" s="14" t="s">
        <v>78</v>
      </c>
      <c r="AY280" s="212" t="s">
        <v>111</v>
      </c>
    </row>
    <row r="281" spans="1:65" s="2" customFormat="1" ht="33" customHeight="1">
      <c r="A281" s="37"/>
      <c r="B281" s="38"/>
      <c r="C281" s="171" t="s">
        <v>409</v>
      </c>
      <c r="D281" s="171" t="s">
        <v>113</v>
      </c>
      <c r="E281" s="172" t="s">
        <v>410</v>
      </c>
      <c r="F281" s="173" t="s">
        <v>411</v>
      </c>
      <c r="G281" s="174" t="s">
        <v>400</v>
      </c>
      <c r="H281" s="175">
        <v>253</v>
      </c>
      <c r="I281" s="176"/>
      <c r="J281" s="177">
        <f>ROUND(I281*H281,2)</f>
        <v>0</v>
      </c>
      <c r="K281" s="173" t="s">
        <v>117</v>
      </c>
      <c r="L281" s="42"/>
      <c r="M281" s="178" t="s">
        <v>19</v>
      </c>
      <c r="N281" s="179" t="s">
        <v>44</v>
      </c>
      <c r="O281" s="67"/>
      <c r="P281" s="180">
        <f>O281*H281</f>
        <v>0</v>
      </c>
      <c r="Q281" s="180">
        <v>0.15540000000000001</v>
      </c>
      <c r="R281" s="180">
        <f>Q281*H281</f>
        <v>39.316200000000002</v>
      </c>
      <c r="S281" s="180">
        <v>0</v>
      </c>
      <c r="T281" s="181">
        <f>S281*H281</f>
        <v>0</v>
      </c>
      <c r="U281" s="37"/>
      <c r="V281" s="37"/>
      <c r="W281" s="37"/>
      <c r="X281" s="37"/>
      <c r="Y281" s="37"/>
      <c r="Z281" s="37"/>
      <c r="AA281" s="37"/>
      <c r="AB281" s="37"/>
      <c r="AC281" s="37"/>
      <c r="AD281" s="37"/>
      <c r="AE281" s="37"/>
      <c r="AR281" s="182" t="s">
        <v>118</v>
      </c>
      <c r="AT281" s="182" t="s">
        <v>113</v>
      </c>
      <c r="AU281" s="182" t="s">
        <v>80</v>
      </c>
      <c r="AY281" s="20" t="s">
        <v>111</v>
      </c>
      <c r="BE281" s="183">
        <f>IF(N281="základní",J281,0)</f>
        <v>0</v>
      </c>
      <c r="BF281" s="183">
        <f>IF(N281="snížená",J281,0)</f>
        <v>0</v>
      </c>
      <c r="BG281" s="183">
        <f>IF(N281="zákl. přenesená",J281,0)</f>
        <v>0</v>
      </c>
      <c r="BH281" s="183">
        <f>IF(N281="sníž. přenesená",J281,0)</f>
        <v>0</v>
      </c>
      <c r="BI281" s="183">
        <f>IF(N281="nulová",J281,0)</f>
        <v>0</v>
      </c>
      <c r="BJ281" s="20" t="s">
        <v>78</v>
      </c>
      <c r="BK281" s="183">
        <f>ROUND(I281*H281,2)</f>
        <v>0</v>
      </c>
      <c r="BL281" s="20" t="s">
        <v>118</v>
      </c>
      <c r="BM281" s="182" t="s">
        <v>412</v>
      </c>
    </row>
    <row r="282" spans="1:65" s="2" customFormat="1" ht="29.25">
      <c r="A282" s="37"/>
      <c r="B282" s="38"/>
      <c r="C282" s="39"/>
      <c r="D282" s="184" t="s">
        <v>120</v>
      </c>
      <c r="E282" s="39"/>
      <c r="F282" s="185" t="s">
        <v>413</v>
      </c>
      <c r="G282" s="39"/>
      <c r="H282" s="39"/>
      <c r="I282" s="186"/>
      <c r="J282" s="39"/>
      <c r="K282" s="39"/>
      <c r="L282" s="42"/>
      <c r="M282" s="187"/>
      <c r="N282" s="188"/>
      <c r="O282" s="67"/>
      <c r="P282" s="67"/>
      <c r="Q282" s="67"/>
      <c r="R282" s="67"/>
      <c r="S282" s="67"/>
      <c r="T282" s="68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T282" s="20" t="s">
        <v>120</v>
      </c>
      <c r="AU282" s="20" t="s">
        <v>80</v>
      </c>
    </row>
    <row r="283" spans="1:65" s="2" customFormat="1" ht="11.25">
      <c r="A283" s="37"/>
      <c r="B283" s="38"/>
      <c r="C283" s="39"/>
      <c r="D283" s="189" t="s">
        <v>122</v>
      </c>
      <c r="E283" s="39"/>
      <c r="F283" s="190" t="s">
        <v>414</v>
      </c>
      <c r="G283" s="39"/>
      <c r="H283" s="39"/>
      <c r="I283" s="186"/>
      <c r="J283" s="39"/>
      <c r="K283" s="39"/>
      <c r="L283" s="42"/>
      <c r="M283" s="187"/>
      <c r="N283" s="188"/>
      <c r="O283" s="67"/>
      <c r="P283" s="67"/>
      <c r="Q283" s="67"/>
      <c r="R283" s="67"/>
      <c r="S283" s="67"/>
      <c r="T283" s="68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T283" s="20" t="s">
        <v>122</v>
      </c>
      <c r="AU283" s="20" t="s">
        <v>80</v>
      </c>
    </row>
    <row r="284" spans="1:65" s="14" customFormat="1" ht="11.25">
      <c r="B284" s="202"/>
      <c r="C284" s="203"/>
      <c r="D284" s="184" t="s">
        <v>126</v>
      </c>
      <c r="E284" s="204" t="s">
        <v>19</v>
      </c>
      <c r="F284" s="205" t="s">
        <v>415</v>
      </c>
      <c r="G284" s="203"/>
      <c r="H284" s="206">
        <v>253</v>
      </c>
      <c r="I284" s="207"/>
      <c r="J284" s="203"/>
      <c r="K284" s="203"/>
      <c r="L284" s="208"/>
      <c r="M284" s="209"/>
      <c r="N284" s="210"/>
      <c r="O284" s="210"/>
      <c r="P284" s="210"/>
      <c r="Q284" s="210"/>
      <c r="R284" s="210"/>
      <c r="S284" s="210"/>
      <c r="T284" s="211"/>
      <c r="AT284" s="212" t="s">
        <v>126</v>
      </c>
      <c r="AU284" s="212" t="s">
        <v>80</v>
      </c>
      <c r="AV284" s="14" t="s">
        <v>80</v>
      </c>
      <c r="AW284" s="14" t="s">
        <v>35</v>
      </c>
      <c r="AX284" s="14" t="s">
        <v>78</v>
      </c>
      <c r="AY284" s="212" t="s">
        <v>111</v>
      </c>
    </row>
    <row r="285" spans="1:65" s="2" customFormat="1" ht="16.5" customHeight="1">
      <c r="A285" s="37"/>
      <c r="B285" s="38"/>
      <c r="C285" s="235" t="s">
        <v>416</v>
      </c>
      <c r="D285" s="235" t="s">
        <v>257</v>
      </c>
      <c r="E285" s="236" t="s">
        <v>417</v>
      </c>
      <c r="F285" s="237" t="s">
        <v>418</v>
      </c>
      <c r="G285" s="238" t="s">
        <v>400</v>
      </c>
      <c r="H285" s="239">
        <v>256.2</v>
      </c>
      <c r="I285" s="240"/>
      <c r="J285" s="241">
        <f>ROUND(I285*H285,2)</f>
        <v>0</v>
      </c>
      <c r="K285" s="237" t="s">
        <v>117</v>
      </c>
      <c r="L285" s="242"/>
      <c r="M285" s="243" t="s">
        <v>19</v>
      </c>
      <c r="N285" s="244" t="s">
        <v>44</v>
      </c>
      <c r="O285" s="67"/>
      <c r="P285" s="180">
        <f>O285*H285</f>
        <v>0</v>
      </c>
      <c r="Q285" s="180">
        <v>0.08</v>
      </c>
      <c r="R285" s="180">
        <f>Q285*H285</f>
        <v>20.495999999999999</v>
      </c>
      <c r="S285" s="180">
        <v>0</v>
      </c>
      <c r="T285" s="181">
        <f>S285*H285</f>
        <v>0</v>
      </c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R285" s="182" t="s">
        <v>174</v>
      </c>
      <c r="AT285" s="182" t="s">
        <v>257</v>
      </c>
      <c r="AU285" s="182" t="s">
        <v>80</v>
      </c>
      <c r="AY285" s="20" t="s">
        <v>111</v>
      </c>
      <c r="BE285" s="183">
        <f>IF(N285="základní",J285,0)</f>
        <v>0</v>
      </c>
      <c r="BF285" s="183">
        <f>IF(N285="snížená",J285,0)</f>
        <v>0</v>
      </c>
      <c r="BG285" s="183">
        <f>IF(N285="zákl. přenesená",J285,0)</f>
        <v>0</v>
      </c>
      <c r="BH285" s="183">
        <f>IF(N285="sníž. přenesená",J285,0)</f>
        <v>0</v>
      </c>
      <c r="BI285" s="183">
        <f>IF(N285="nulová",J285,0)</f>
        <v>0</v>
      </c>
      <c r="BJ285" s="20" t="s">
        <v>78</v>
      </c>
      <c r="BK285" s="183">
        <f>ROUND(I285*H285,2)</f>
        <v>0</v>
      </c>
      <c r="BL285" s="20" t="s">
        <v>118</v>
      </c>
      <c r="BM285" s="182" t="s">
        <v>419</v>
      </c>
    </row>
    <row r="286" spans="1:65" s="2" customFormat="1" ht="11.25">
      <c r="A286" s="37"/>
      <c r="B286" s="38"/>
      <c r="C286" s="39"/>
      <c r="D286" s="184" t="s">
        <v>120</v>
      </c>
      <c r="E286" s="39"/>
      <c r="F286" s="185" t="s">
        <v>418</v>
      </c>
      <c r="G286" s="39"/>
      <c r="H286" s="39"/>
      <c r="I286" s="186"/>
      <c r="J286" s="39"/>
      <c r="K286" s="39"/>
      <c r="L286" s="42"/>
      <c r="M286" s="187"/>
      <c r="N286" s="188"/>
      <c r="O286" s="67"/>
      <c r="P286" s="67"/>
      <c r="Q286" s="67"/>
      <c r="R286" s="67"/>
      <c r="S286" s="67"/>
      <c r="T286" s="68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T286" s="20" t="s">
        <v>120</v>
      </c>
      <c r="AU286" s="20" t="s">
        <v>80</v>
      </c>
    </row>
    <row r="287" spans="1:65" s="14" customFormat="1" ht="11.25">
      <c r="B287" s="202"/>
      <c r="C287" s="203"/>
      <c r="D287" s="184" t="s">
        <v>126</v>
      </c>
      <c r="E287" s="203"/>
      <c r="F287" s="205" t="s">
        <v>420</v>
      </c>
      <c r="G287" s="203"/>
      <c r="H287" s="206">
        <v>256.2</v>
      </c>
      <c r="I287" s="207"/>
      <c r="J287" s="203"/>
      <c r="K287" s="203"/>
      <c r="L287" s="208"/>
      <c r="M287" s="209"/>
      <c r="N287" s="210"/>
      <c r="O287" s="210"/>
      <c r="P287" s="210"/>
      <c r="Q287" s="210"/>
      <c r="R287" s="210"/>
      <c r="S287" s="210"/>
      <c r="T287" s="211"/>
      <c r="AT287" s="212" t="s">
        <v>126</v>
      </c>
      <c r="AU287" s="212" t="s">
        <v>80</v>
      </c>
      <c r="AV287" s="14" t="s">
        <v>80</v>
      </c>
      <c r="AW287" s="14" t="s">
        <v>4</v>
      </c>
      <c r="AX287" s="14" t="s">
        <v>78</v>
      </c>
      <c r="AY287" s="212" t="s">
        <v>111</v>
      </c>
    </row>
    <row r="288" spans="1:65" s="2" customFormat="1" ht="24.2" customHeight="1">
      <c r="A288" s="37"/>
      <c r="B288" s="38"/>
      <c r="C288" s="235" t="s">
        <v>421</v>
      </c>
      <c r="D288" s="235" t="s">
        <v>257</v>
      </c>
      <c r="E288" s="236" t="s">
        <v>422</v>
      </c>
      <c r="F288" s="237" t="s">
        <v>423</v>
      </c>
      <c r="G288" s="238" t="s">
        <v>400</v>
      </c>
      <c r="H288" s="239">
        <v>9.4499999999999993</v>
      </c>
      <c r="I288" s="240"/>
      <c r="J288" s="241">
        <f>ROUND(I288*H288,2)</f>
        <v>0</v>
      </c>
      <c r="K288" s="237" t="s">
        <v>117</v>
      </c>
      <c r="L288" s="242"/>
      <c r="M288" s="243" t="s">
        <v>19</v>
      </c>
      <c r="N288" s="244" t="s">
        <v>44</v>
      </c>
      <c r="O288" s="67"/>
      <c r="P288" s="180">
        <f>O288*H288</f>
        <v>0</v>
      </c>
      <c r="Q288" s="180">
        <v>8.5999999999999993E-2</v>
      </c>
      <c r="R288" s="180">
        <f>Q288*H288</f>
        <v>0.81269999999999987</v>
      </c>
      <c r="S288" s="180">
        <v>0</v>
      </c>
      <c r="T288" s="181">
        <f>S288*H288</f>
        <v>0</v>
      </c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R288" s="182" t="s">
        <v>174</v>
      </c>
      <c r="AT288" s="182" t="s">
        <v>257</v>
      </c>
      <c r="AU288" s="182" t="s">
        <v>80</v>
      </c>
      <c r="AY288" s="20" t="s">
        <v>111</v>
      </c>
      <c r="BE288" s="183">
        <f>IF(N288="základní",J288,0)</f>
        <v>0</v>
      </c>
      <c r="BF288" s="183">
        <f>IF(N288="snížená",J288,0)</f>
        <v>0</v>
      </c>
      <c r="BG288" s="183">
        <f>IF(N288="zákl. přenesená",J288,0)</f>
        <v>0</v>
      </c>
      <c r="BH288" s="183">
        <f>IF(N288="sníž. přenesená",J288,0)</f>
        <v>0</v>
      </c>
      <c r="BI288" s="183">
        <f>IF(N288="nulová",J288,0)</f>
        <v>0</v>
      </c>
      <c r="BJ288" s="20" t="s">
        <v>78</v>
      </c>
      <c r="BK288" s="183">
        <f>ROUND(I288*H288,2)</f>
        <v>0</v>
      </c>
      <c r="BL288" s="20" t="s">
        <v>118</v>
      </c>
      <c r="BM288" s="182" t="s">
        <v>424</v>
      </c>
    </row>
    <row r="289" spans="1:65" s="2" customFormat="1" ht="11.25">
      <c r="A289" s="37"/>
      <c r="B289" s="38"/>
      <c r="C289" s="39"/>
      <c r="D289" s="184" t="s">
        <v>120</v>
      </c>
      <c r="E289" s="39"/>
      <c r="F289" s="185" t="s">
        <v>423</v>
      </c>
      <c r="G289" s="39"/>
      <c r="H289" s="39"/>
      <c r="I289" s="186"/>
      <c r="J289" s="39"/>
      <c r="K289" s="39"/>
      <c r="L289" s="42"/>
      <c r="M289" s="187"/>
      <c r="N289" s="188"/>
      <c r="O289" s="67"/>
      <c r="P289" s="67"/>
      <c r="Q289" s="67"/>
      <c r="R289" s="67"/>
      <c r="S289" s="67"/>
      <c r="T289" s="68"/>
      <c r="U289" s="37"/>
      <c r="V289" s="37"/>
      <c r="W289" s="37"/>
      <c r="X289" s="37"/>
      <c r="Y289" s="37"/>
      <c r="Z289" s="37"/>
      <c r="AA289" s="37"/>
      <c r="AB289" s="37"/>
      <c r="AC289" s="37"/>
      <c r="AD289" s="37"/>
      <c r="AE289" s="37"/>
      <c r="AT289" s="20" t="s">
        <v>120</v>
      </c>
      <c r="AU289" s="20" t="s">
        <v>80</v>
      </c>
    </row>
    <row r="290" spans="1:65" s="14" customFormat="1" ht="11.25">
      <c r="B290" s="202"/>
      <c r="C290" s="203"/>
      <c r="D290" s="184" t="s">
        <v>126</v>
      </c>
      <c r="E290" s="203"/>
      <c r="F290" s="205" t="s">
        <v>425</v>
      </c>
      <c r="G290" s="203"/>
      <c r="H290" s="206">
        <v>9.4499999999999993</v>
      </c>
      <c r="I290" s="207"/>
      <c r="J290" s="203"/>
      <c r="K290" s="203"/>
      <c r="L290" s="208"/>
      <c r="M290" s="209"/>
      <c r="N290" s="210"/>
      <c r="O290" s="210"/>
      <c r="P290" s="210"/>
      <c r="Q290" s="210"/>
      <c r="R290" s="210"/>
      <c r="S290" s="210"/>
      <c r="T290" s="211"/>
      <c r="AT290" s="212" t="s">
        <v>126</v>
      </c>
      <c r="AU290" s="212" t="s">
        <v>80</v>
      </c>
      <c r="AV290" s="14" t="s">
        <v>80</v>
      </c>
      <c r="AW290" s="14" t="s">
        <v>4</v>
      </c>
      <c r="AX290" s="14" t="s">
        <v>78</v>
      </c>
      <c r="AY290" s="212" t="s">
        <v>111</v>
      </c>
    </row>
    <row r="291" spans="1:65" s="2" customFormat="1" ht="33" customHeight="1">
      <c r="A291" s="37"/>
      <c r="B291" s="38"/>
      <c r="C291" s="171" t="s">
        <v>426</v>
      </c>
      <c r="D291" s="171" t="s">
        <v>113</v>
      </c>
      <c r="E291" s="172" t="s">
        <v>427</v>
      </c>
      <c r="F291" s="173" t="s">
        <v>428</v>
      </c>
      <c r="G291" s="174" t="s">
        <v>400</v>
      </c>
      <c r="H291" s="175">
        <v>175</v>
      </c>
      <c r="I291" s="176"/>
      <c r="J291" s="177">
        <f>ROUND(I291*H291,2)</f>
        <v>0</v>
      </c>
      <c r="K291" s="173" t="s">
        <v>117</v>
      </c>
      <c r="L291" s="42"/>
      <c r="M291" s="178" t="s">
        <v>19</v>
      </c>
      <c r="N291" s="179" t="s">
        <v>44</v>
      </c>
      <c r="O291" s="67"/>
      <c r="P291" s="180">
        <f>O291*H291</f>
        <v>0</v>
      </c>
      <c r="Q291" s="180">
        <v>0.1295</v>
      </c>
      <c r="R291" s="180">
        <f>Q291*H291</f>
        <v>22.662500000000001</v>
      </c>
      <c r="S291" s="180">
        <v>0</v>
      </c>
      <c r="T291" s="181">
        <f>S291*H291</f>
        <v>0</v>
      </c>
      <c r="U291" s="37"/>
      <c r="V291" s="37"/>
      <c r="W291" s="37"/>
      <c r="X291" s="37"/>
      <c r="Y291" s="37"/>
      <c r="Z291" s="37"/>
      <c r="AA291" s="37"/>
      <c r="AB291" s="37"/>
      <c r="AC291" s="37"/>
      <c r="AD291" s="37"/>
      <c r="AE291" s="37"/>
      <c r="AR291" s="182" t="s">
        <v>118</v>
      </c>
      <c r="AT291" s="182" t="s">
        <v>113</v>
      </c>
      <c r="AU291" s="182" t="s">
        <v>80</v>
      </c>
      <c r="AY291" s="20" t="s">
        <v>111</v>
      </c>
      <c r="BE291" s="183">
        <f>IF(N291="základní",J291,0)</f>
        <v>0</v>
      </c>
      <c r="BF291" s="183">
        <f>IF(N291="snížená",J291,0)</f>
        <v>0</v>
      </c>
      <c r="BG291" s="183">
        <f>IF(N291="zákl. přenesená",J291,0)</f>
        <v>0</v>
      </c>
      <c r="BH291" s="183">
        <f>IF(N291="sníž. přenesená",J291,0)</f>
        <v>0</v>
      </c>
      <c r="BI291" s="183">
        <f>IF(N291="nulová",J291,0)</f>
        <v>0</v>
      </c>
      <c r="BJ291" s="20" t="s">
        <v>78</v>
      </c>
      <c r="BK291" s="183">
        <f>ROUND(I291*H291,2)</f>
        <v>0</v>
      </c>
      <c r="BL291" s="20" t="s">
        <v>118</v>
      </c>
      <c r="BM291" s="182" t="s">
        <v>429</v>
      </c>
    </row>
    <row r="292" spans="1:65" s="2" customFormat="1" ht="29.25">
      <c r="A292" s="37"/>
      <c r="B292" s="38"/>
      <c r="C292" s="39"/>
      <c r="D292" s="184" t="s">
        <v>120</v>
      </c>
      <c r="E292" s="39"/>
      <c r="F292" s="185" t="s">
        <v>430</v>
      </c>
      <c r="G292" s="39"/>
      <c r="H292" s="39"/>
      <c r="I292" s="186"/>
      <c r="J292" s="39"/>
      <c r="K292" s="39"/>
      <c r="L292" s="42"/>
      <c r="M292" s="187"/>
      <c r="N292" s="188"/>
      <c r="O292" s="67"/>
      <c r="P292" s="67"/>
      <c r="Q292" s="67"/>
      <c r="R292" s="67"/>
      <c r="S292" s="67"/>
      <c r="T292" s="68"/>
      <c r="U292" s="37"/>
      <c r="V292" s="37"/>
      <c r="W292" s="37"/>
      <c r="X292" s="37"/>
      <c r="Y292" s="37"/>
      <c r="Z292" s="37"/>
      <c r="AA292" s="37"/>
      <c r="AB292" s="37"/>
      <c r="AC292" s="37"/>
      <c r="AD292" s="37"/>
      <c r="AE292" s="37"/>
      <c r="AT292" s="20" t="s">
        <v>120</v>
      </c>
      <c r="AU292" s="20" t="s">
        <v>80</v>
      </c>
    </row>
    <row r="293" spans="1:65" s="2" customFormat="1" ht="11.25">
      <c r="A293" s="37"/>
      <c r="B293" s="38"/>
      <c r="C293" s="39"/>
      <c r="D293" s="189" t="s">
        <v>122</v>
      </c>
      <c r="E293" s="39"/>
      <c r="F293" s="190" t="s">
        <v>431</v>
      </c>
      <c r="G293" s="39"/>
      <c r="H293" s="39"/>
      <c r="I293" s="186"/>
      <c r="J293" s="39"/>
      <c r="K293" s="39"/>
      <c r="L293" s="42"/>
      <c r="M293" s="187"/>
      <c r="N293" s="188"/>
      <c r="O293" s="67"/>
      <c r="P293" s="67"/>
      <c r="Q293" s="67"/>
      <c r="R293" s="67"/>
      <c r="S293" s="67"/>
      <c r="T293" s="68"/>
      <c r="U293" s="37"/>
      <c r="V293" s="37"/>
      <c r="W293" s="37"/>
      <c r="X293" s="37"/>
      <c r="Y293" s="37"/>
      <c r="Z293" s="37"/>
      <c r="AA293" s="37"/>
      <c r="AB293" s="37"/>
      <c r="AC293" s="37"/>
      <c r="AD293" s="37"/>
      <c r="AE293" s="37"/>
      <c r="AT293" s="20" t="s">
        <v>122</v>
      </c>
      <c r="AU293" s="20" t="s">
        <v>80</v>
      </c>
    </row>
    <row r="294" spans="1:65" s="2" customFormat="1" ht="16.5" customHeight="1">
      <c r="A294" s="37"/>
      <c r="B294" s="38"/>
      <c r="C294" s="235" t="s">
        <v>432</v>
      </c>
      <c r="D294" s="235" t="s">
        <v>257</v>
      </c>
      <c r="E294" s="236" t="s">
        <v>433</v>
      </c>
      <c r="F294" s="237" t="s">
        <v>434</v>
      </c>
      <c r="G294" s="238" t="s">
        <v>400</v>
      </c>
      <c r="H294" s="239">
        <v>183.75</v>
      </c>
      <c r="I294" s="240"/>
      <c r="J294" s="241">
        <f>ROUND(I294*H294,2)</f>
        <v>0</v>
      </c>
      <c r="K294" s="237" t="s">
        <v>117</v>
      </c>
      <c r="L294" s="242"/>
      <c r="M294" s="243" t="s">
        <v>19</v>
      </c>
      <c r="N294" s="244" t="s">
        <v>44</v>
      </c>
      <c r="O294" s="67"/>
      <c r="P294" s="180">
        <f>O294*H294</f>
        <v>0</v>
      </c>
      <c r="Q294" s="180">
        <v>4.4999999999999998E-2</v>
      </c>
      <c r="R294" s="180">
        <f>Q294*H294</f>
        <v>8.2687499999999989</v>
      </c>
      <c r="S294" s="180">
        <v>0</v>
      </c>
      <c r="T294" s="181">
        <f>S294*H294</f>
        <v>0</v>
      </c>
      <c r="U294" s="37"/>
      <c r="V294" s="37"/>
      <c r="W294" s="37"/>
      <c r="X294" s="37"/>
      <c r="Y294" s="37"/>
      <c r="Z294" s="37"/>
      <c r="AA294" s="37"/>
      <c r="AB294" s="37"/>
      <c r="AC294" s="37"/>
      <c r="AD294" s="37"/>
      <c r="AE294" s="37"/>
      <c r="AR294" s="182" t="s">
        <v>174</v>
      </c>
      <c r="AT294" s="182" t="s">
        <v>257</v>
      </c>
      <c r="AU294" s="182" t="s">
        <v>80</v>
      </c>
      <c r="AY294" s="20" t="s">
        <v>111</v>
      </c>
      <c r="BE294" s="183">
        <f>IF(N294="základní",J294,0)</f>
        <v>0</v>
      </c>
      <c r="BF294" s="183">
        <f>IF(N294="snížená",J294,0)</f>
        <v>0</v>
      </c>
      <c r="BG294" s="183">
        <f>IF(N294="zákl. přenesená",J294,0)</f>
        <v>0</v>
      </c>
      <c r="BH294" s="183">
        <f>IF(N294="sníž. přenesená",J294,0)</f>
        <v>0</v>
      </c>
      <c r="BI294" s="183">
        <f>IF(N294="nulová",J294,0)</f>
        <v>0</v>
      </c>
      <c r="BJ294" s="20" t="s">
        <v>78</v>
      </c>
      <c r="BK294" s="183">
        <f>ROUND(I294*H294,2)</f>
        <v>0</v>
      </c>
      <c r="BL294" s="20" t="s">
        <v>118</v>
      </c>
      <c r="BM294" s="182" t="s">
        <v>435</v>
      </c>
    </row>
    <row r="295" spans="1:65" s="2" customFormat="1" ht="11.25">
      <c r="A295" s="37"/>
      <c r="B295" s="38"/>
      <c r="C295" s="39"/>
      <c r="D295" s="184" t="s">
        <v>120</v>
      </c>
      <c r="E295" s="39"/>
      <c r="F295" s="185" t="s">
        <v>434</v>
      </c>
      <c r="G295" s="39"/>
      <c r="H295" s="39"/>
      <c r="I295" s="186"/>
      <c r="J295" s="39"/>
      <c r="K295" s="39"/>
      <c r="L295" s="42"/>
      <c r="M295" s="187"/>
      <c r="N295" s="188"/>
      <c r="O295" s="67"/>
      <c r="P295" s="67"/>
      <c r="Q295" s="67"/>
      <c r="R295" s="67"/>
      <c r="S295" s="67"/>
      <c r="T295" s="68"/>
      <c r="U295" s="37"/>
      <c r="V295" s="37"/>
      <c r="W295" s="37"/>
      <c r="X295" s="37"/>
      <c r="Y295" s="37"/>
      <c r="Z295" s="37"/>
      <c r="AA295" s="37"/>
      <c r="AB295" s="37"/>
      <c r="AC295" s="37"/>
      <c r="AD295" s="37"/>
      <c r="AE295" s="37"/>
      <c r="AT295" s="20" t="s">
        <v>120</v>
      </c>
      <c r="AU295" s="20" t="s">
        <v>80</v>
      </c>
    </row>
    <row r="296" spans="1:65" s="14" customFormat="1" ht="11.25">
      <c r="B296" s="202"/>
      <c r="C296" s="203"/>
      <c r="D296" s="184" t="s">
        <v>126</v>
      </c>
      <c r="E296" s="203"/>
      <c r="F296" s="205" t="s">
        <v>436</v>
      </c>
      <c r="G296" s="203"/>
      <c r="H296" s="206">
        <v>183.75</v>
      </c>
      <c r="I296" s="207"/>
      <c r="J296" s="203"/>
      <c r="K296" s="203"/>
      <c r="L296" s="208"/>
      <c r="M296" s="209"/>
      <c r="N296" s="210"/>
      <c r="O296" s="210"/>
      <c r="P296" s="210"/>
      <c r="Q296" s="210"/>
      <c r="R296" s="210"/>
      <c r="S296" s="210"/>
      <c r="T296" s="211"/>
      <c r="AT296" s="212" t="s">
        <v>126</v>
      </c>
      <c r="AU296" s="212" t="s">
        <v>80</v>
      </c>
      <c r="AV296" s="14" t="s">
        <v>80</v>
      </c>
      <c r="AW296" s="14" t="s">
        <v>4</v>
      </c>
      <c r="AX296" s="14" t="s">
        <v>78</v>
      </c>
      <c r="AY296" s="212" t="s">
        <v>111</v>
      </c>
    </row>
    <row r="297" spans="1:65" s="2" customFormat="1" ht="24.2" customHeight="1">
      <c r="A297" s="37"/>
      <c r="B297" s="38"/>
      <c r="C297" s="171" t="s">
        <v>437</v>
      </c>
      <c r="D297" s="171" t="s">
        <v>113</v>
      </c>
      <c r="E297" s="172" t="s">
        <v>438</v>
      </c>
      <c r="F297" s="173" t="s">
        <v>439</v>
      </c>
      <c r="G297" s="174" t="s">
        <v>400</v>
      </c>
      <c r="H297" s="175">
        <v>13.75</v>
      </c>
      <c r="I297" s="176"/>
      <c r="J297" s="177">
        <f>ROUND(I297*H297,2)</f>
        <v>0</v>
      </c>
      <c r="K297" s="173" t="s">
        <v>117</v>
      </c>
      <c r="L297" s="42"/>
      <c r="M297" s="178" t="s">
        <v>19</v>
      </c>
      <c r="N297" s="179" t="s">
        <v>44</v>
      </c>
      <c r="O297" s="67"/>
      <c r="P297" s="180">
        <f>O297*H297</f>
        <v>0</v>
      </c>
      <c r="Q297" s="180">
        <v>0</v>
      </c>
      <c r="R297" s="180">
        <f>Q297*H297</f>
        <v>0</v>
      </c>
      <c r="S297" s="180">
        <v>0</v>
      </c>
      <c r="T297" s="181">
        <f>S297*H297</f>
        <v>0</v>
      </c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R297" s="182" t="s">
        <v>118</v>
      </c>
      <c r="AT297" s="182" t="s">
        <v>113</v>
      </c>
      <c r="AU297" s="182" t="s">
        <v>80</v>
      </c>
      <c r="AY297" s="20" t="s">
        <v>111</v>
      </c>
      <c r="BE297" s="183">
        <f>IF(N297="základní",J297,0)</f>
        <v>0</v>
      </c>
      <c r="BF297" s="183">
        <f>IF(N297="snížená",J297,0)</f>
        <v>0</v>
      </c>
      <c r="BG297" s="183">
        <f>IF(N297="zákl. přenesená",J297,0)</f>
        <v>0</v>
      </c>
      <c r="BH297" s="183">
        <f>IF(N297="sníž. přenesená",J297,0)</f>
        <v>0</v>
      </c>
      <c r="BI297" s="183">
        <f>IF(N297="nulová",J297,0)</f>
        <v>0</v>
      </c>
      <c r="BJ297" s="20" t="s">
        <v>78</v>
      </c>
      <c r="BK297" s="183">
        <f>ROUND(I297*H297,2)</f>
        <v>0</v>
      </c>
      <c r="BL297" s="20" t="s">
        <v>118</v>
      </c>
      <c r="BM297" s="182" t="s">
        <v>440</v>
      </c>
    </row>
    <row r="298" spans="1:65" s="2" customFormat="1" ht="19.5">
      <c r="A298" s="37"/>
      <c r="B298" s="38"/>
      <c r="C298" s="39"/>
      <c r="D298" s="184" t="s">
        <v>120</v>
      </c>
      <c r="E298" s="39"/>
      <c r="F298" s="185" t="s">
        <v>441</v>
      </c>
      <c r="G298" s="39"/>
      <c r="H298" s="39"/>
      <c r="I298" s="186"/>
      <c r="J298" s="39"/>
      <c r="K298" s="39"/>
      <c r="L298" s="42"/>
      <c r="M298" s="187"/>
      <c r="N298" s="188"/>
      <c r="O298" s="67"/>
      <c r="P298" s="67"/>
      <c r="Q298" s="67"/>
      <c r="R298" s="67"/>
      <c r="S298" s="67"/>
      <c r="T298" s="68"/>
      <c r="U298" s="37"/>
      <c r="V298" s="37"/>
      <c r="W298" s="37"/>
      <c r="X298" s="37"/>
      <c r="Y298" s="37"/>
      <c r="Z298" s="37"/>
      <c r="AA298" s="37"/>
      <c r="AB298" s="37"/>
      <c r="AC298" s="37"/>
      <c r="AD298" s="37"/>
      <c r="AE298" s="37"/>
      <c r="AT298" s="20" t="s">
        <v>120</v>
      </c>
      <c r="AU298" s="20" t="s">
        <v>80</v>
      </c>
    </row>
    <row r="299" spans="1:65" s="2" customFormat="1" ht="11.25">
      <c r="A299" s="37"/>
      <c r="B299" s="38"/>
      <c r="C299" s="39"/>
      <c r="D299" s="189" t="s">
        <v>122</v>
      </c>
      <c r="E299" s="39"/>
      <c r="F299" s="190" t="s">
        <v>442</v>
      </c>
      <c r="G299" s="39"/>
      <c r="H299" s="39"/>
      <c r="I299" s="186"/>
      <c r="J299" s="39"/>
      <c r="K299" s="39"/>
      <c r="L299" s="42"/>
      <c r="M299" s="187"/>
      <c r="N299" s="188"/>
      <c r="O299" s="67"/>
      <c r="P299" s="67"/>
      <c r="Q299" s="67"/>
      <c r="R299" s="67"/>
      <c r="S299" s="67"/>
      <c r="T299" s="68"/>
      <c r="U299" s="37"/>
      <c r="V299" s="37"/>
      <c r="W299" s="37"/>
      <c r="X299" s="37"/>
      <c r="Y299" s="37"/>
      <c r="Z299" s="37"/>
      <c r="AA299" s="37"/>
      <c r="AB299" s="37"/>
      <c r="AC299" s="37"/>
      <c r="AD299" s="37"/>
      <c r="AE299" s="37"/>
      <c r="AT299" s="20" t="s">
        <v>122</v>
      </c>
      <c r="AU299" s="20" t="s">
        <v>80</v>
      </c>
    </row>
    <row r="300" spans="1:65" s="2" customFormat="1" ht="24.2" customHeight="1">
      <c r="A300" s="37"/>
      <c r="B300" s="38"/>
      <c r="C300" s="171" t="s">
        <v>443</v>
      </c>
      <c r="D300" s="171" t="s">
        <v>113</v>
      </c>
      <c r="E300" s="172" t="s">
        <v>444</v>
      </c>
      <c r="F300" s="173" t="s">
        <v>445</v>
      </c>
      <c r="G300" s="174" t="s">
        <v>400</v>
      </c>
      <c r="H300" s="175">
        <v>99</v>
      </c>
      <c r="I300" s="176"/>
      <c r="J300" s="177">
        <f>ROUND(I300*H300,2)</f>
        <v>0</v>
      </c>
      <c r="K300" s="173" t="s">
        <v>117</v>
      </c>
      <c r="L300" s="42"/>
      <c r="M300" s="178" t="s">
        <v>19</v>
      </c>
      <c r="N300" s="179" t="s">
        <v>44</v>
      </c>
      <c r="O300" s="67"/>
      <c r="P300" s="180">
        <f>O300*H300</f>
        <v>0</v>
      </c>
      <c r="Q300" s="180">
        <v>0</v>
      </c>
      <c r="R300" s="180">
        <f>Q300*H300</f>
        <v>0</v>
      </c>
      <c r="S300" s="180">
        <v>0.35</v>
      </c>
      <c r="T300" s="181">
        <f>S300*H300</f>
        <v>34.65</v>
      </c>
      <c r="U300" s="37"/>
      <c r="V300" s="37"/>
      <c r="W300" s="37"/>
      <c r="X300" s="37"/>
      <c r="Y300" s="37"/>
      <c r="Z300" s="37"/>
      <c r="AA300" s="37"/>
      <c r="AB300" s="37"/>
      <c r="AC300" s="37"/>
      <c r="AD300" s="37"/>
      <c r="AE300" s="37"/>
      <c r="AR300" s="182" t="s">
        <v>118</v>
      </c>
      <c r="AT300" s="182" t="s">
        <v>113</v>
      </c>
      <c r="AU300" s="182" t="s">
        <v>80</v>
      </c>
      <c r="AY300" s="20" t="s">
        <v>111</v>
      </c>
      <c r="BE300" s="183">
        <f>IF(N300="základní",J300,0)</f>
        <v>0</v>
      </c>
      <c r="BF300" s="183">
        <f>IF(N300="snížená",J300,0)</f>
        <v>0</v>
      </c>
      <c r="BG300" s="183">
        <f>IF(N300="zákl. přenesená",J300,0)</f>
        <v>0</v>
      </c>
      <c r="BH300" s="183">
        <f>IF(N300="sníž. přenesená",J300,0)</f>
        <v>0</v>
      </c>
      <c r="BI300" s="183">
        <f>IF(N300="nulová",J300,0)</f>
        <v>0</v>
      </c>
      <c r="BJ300" s="20" t="s">
        <v>78</v>
      </c>
      <c r="BK300" s="183">
        <f>ROUND(I300*H300,2)</f>
        <v>0</v>
      </c>
      <c r="BL300" s="20" t="s">
        <v>118</v>
      </c>
      <c r="BM300" s="182" t="s">
        <v>446</v>
      </c>
    </row>
    <row r="301" spans="1:65" s="2" customFormat="1" ht="39">
      <c r="A301" s="37"/>
      <c r="B301" s="38"/>
      <c r="C301" s="39"/>
      <c r="D301" s="184" t="s">
        <v>120</v>
      </c>
      <c r="E301" s="39"/>
      <c r="F301" s="185" t="s">
        <v>447</v>
      </c>
      <c r="G301" s="39"/>
      <c r="H301" s="39"/>
      <c r="I301" s="186"/>
      <c r="J301" s="39"/>
      <c r="K301" s="39"/>
      <c r="L301" s="42"/>
      <c r="M301" s="187"/>
      <c r="N301" s="188"/>
      <c r="O301" s="67"/>
      <c r="P301" s="67"/>
      <c r="Q301" s="67"/>
      <c r="R301" s="67"/>
      <c r="S301" s="67"/>
      <c r="T301" s="68"/>
      <c r="U301" s="37"/>
      <c r="V301" s="37"/>
      <c r="W301" s="37"/>
      <c r="X301" s="37"/>
      <c r="Y301" s="37"/>
      <c r="Z301" s="37"/>
      <c r="AA301" s="37"/>
      <c r="AB301" s="37"/>
      <c r="AC301" s="37"/>
      <c r="AD301" s="37"/>
      <c r="AE301" s="37"/>
      <c r="AT301" s="20" t="s">
        <v>120</v>
      </c>
      <c r="AU301" s="20" t="s">
        <v>80</v>
      </c>
    </row>
    <row r="302" spans="1:65" s="2" customFormat="1" ht="11.25">
      <c r="A302" s="37"/>
      <c r="B302" s="38"/>
      <c r="C302" s="39"/>
      <c r="D302" s="189" t="s">
        <v>122</v>
      </c>
      <c r="E302" s="39"/>
      <c r="F302" s="190" t="s">
        <v>448</v>
      </c>
      <c r="G302" s="39"/>
      <c r="H302" s="39"/>
      <c r="I302" s="186"/>
      <c r="J302" s="39"/>
      <c r="K302" s="39"/>
      <c r="L302" s="42"/>
      <c r="M302" s="187"/>
      <c r="N302" s="188"/>
      <c r="O302" s="67"/>
      <c r="P302" s="67"/>
      <c r="Q302" s="67"/>
      <c r="R302" s="67"/>
      <c r="S302" s="67"/>
      <c r="T302" s="68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T302" s="20" t="s">
        <v>122</v>
      </c>
      <c r="AU302" s="20" t="s">
        <v>80</v>
      </c>
    </row>
    <row r="303" spans="1:65" s="12" customFormat="1" ht="22.9" customHeight="1">
      <c r="B303" s="155"/>
      <c r="C303" s="156"/>
      <c r="D303" s="157" t="s">
        <v>72</v>
      </c>
      <c r="E303" s="169" t="s">
        <v>449</v>
      </c>
      <c r="F303" s="169" t="s">
        <v>450</v>
      </c>
      <c r="G303" s="156"/>
      <c r="H303" s="156"/>
      <c r="I303" s="159"/>
      <c r="J303" s="170">
        <f>BK303</f>
        <v>0</v>
      </c>
      <c r="K303" s="156"/>
      <c r="L303" s="161"/>
      <c r="M303" s="162"/>
      <c r="N303" s="163"/>
      <c r="O303" s="163"/>
      <c r="P303" s="164">
        <f>SUM(P304:P325)</f>
        <v>0</v>
      </c>
      <c r="Q303" s="163"/>
      <c r="R303" s="164">
        <f>SUM(R304:R325)</f>
        <v>0</v>
      </c>
      <c r="S303" s="163"/>
      <c r="T303" s="165">
        <f>SUM(T304:T325)</f>
        <v>0</v>
      </c>
      <c r="AR303" s="166" t="s">
        <v>78</v>
      </c>
      <c r="AT303" s="167" t="s">
        <v>72</v>
      </c>
      <c r="AU303" s="167" t="s">
        <v>78</v>
      </c>
      <c r="AY303" s="166" t="s">
        <v>111</v>
      </c>
      <c r="BK303" s="168">
        <f>SUM(BK304:BK325)</f>
        <v>0</v>
      </c>
    </row>
    <row r="304" spans="1:65" s="2" customFormat="1" ht="21.75" customHeight="1">
      <c r="A304" s="37"/>
      <c r="B304" s="38"/>
      <c r="C304" s="171" t="s">
        <v>451</v>
      </c>
      <c r="D304" s="171" t="s">
        <v>113</v>
      </c>
      <c r="E304" s="172" t="s">
        <v>452</v>
      </c>
      <c r="F304" s="173" t="s">
        <v>453</v>
      </c>
      <c r="G304" s="174" t="s">
        <v>229</v>
      </c>
      <c r="H304" s="175">
        <v>626.52700000000004</v>
      </c>
      <c r="I304" s="176"/>
      <c r="J304" s="177">
        <f>ROUND(I304*H304,2)</f>
        <v>0</v>
      </c>
      <c r="K304" s="173" t="s">
        <v>117</v>
      </c>
      <c r="L304" s="42"/>
      <c r="M304" s="178" t="s">
        <v>19</v>
      </c>
      <c r="N304" s="179" t="s">
        <v>44</v>
      </c>
      <c r="O304" s="67"/>
      <c r="P304" s="180">
        <f>O304*H304</f>
        <v>0</v>
      </c>
      <c r="Q304" s="180">
        <v>0</v>
      </c>
      <c r="R304" s="180">
        <f>Q304*H304</f>
        <v>0</v>
      </c>
      <c r="S304" s="180">
        <v>0</v>
      </c>
      <c r="T304" s="181">
        <f>S304*H304</f>
        <v>0</v>
      </c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R304" s="182" t="s">
        <v>118</v>
      </c>
      <c r="AT304" s="182" t="s">
        <v>113</v>
      </c>
      <c r="AU304" s="182" t="s">
        <v>80</v>
      </c>
      <c r="AY304" s="20" t="s">
        <v>111</v>
      </c>
      <c r="BE304" s="183">
        <f>IF(N304="základní",J304,0)</f>
        <v>0</v>
      </c>
      <c r="BF304" s="183">
        <f>IF(N304="snížená",J304,0)</f>
        <v>0</v>
      </c>
      <c r="BG304" s="183">
        <f>IF(N304="zákl. přenesená",J304,0)</f>
        <v>0</v>
      </c>
      <c r="BH304" s="183">
        <f>IF(N304="sníž. přenesená",J304,0)</f>
        <v>0</v>
      </c>
      <c r="BI304" s="183">
        <f>IF(N304="nulová",J304,0)</f>
        <v>0</v>
      </c>
      <c r="BJ304" s="20" t="s">
        <v>78</v>
      </c>
      <c r="BK304" s="183">
        <f>ROUND(I304*H304,2)</f>
        <v>0</v>
      </c>
      <c r="BL304" s="20" t="s">
        <v>118</v>
      </c>
      <c r="BM304" s="182" t="s">
        <v>454</v>
      </c>
    </row>
    <row r="305" spans="1:65" s="2" customFormat="1" ht="19.5">
      <c r="A305" s="37"/>
      <c r="B305" s="38"/>
      <c r="C305" s="39"/>
      <c r="D305" s="184" t="s">
        <v>120</v>
      </c>
      <c r="E305" s="39"/>
      <c r="F305" s="185" t="s">
        <v>455</v>
      </c>
      <c r="G305" s="39"/>
      <c r="H305" s="39"/>
      <c r="I305" s="186"/>
      <c r="J305" s="39"/>
      <c r="K305" s="39"/>
      <c r="L305" s="42"/>
      <c r="M305" s="187"/>
      <c r="N305" s="188"/>
      <c r="O305" s="67"/>
      <c r="P305" s="67"/>
      <c r="Q305" s="67"/>
      <c r="R305" s="67"/>
      <c r="S305" s="67"/>
      <c r="T305" s="68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T305" s="20" t="s">
        <v>120</v>
      </c>
      <c r="AU305" s="20" t="s">
        <v>80</v>
      </c>
    </row>
    <row r="306" spans="1:65" s="2" customFormat="1" ht="11.25">
      <c r="A306" s="37"/>
      <c r="B306" s="38"/>
      <c r="C306" s="39"/>
      <c r="D306" s="189" t="s">
        <v>122</v>
      </c>
      <c r="E306" s="39"/>
      <c r="F306" s="190" t="s">
        <v>456</v>
      </c>
      <c r="G306" s="39"/>
      <c r="H306" s="39"/>
      <c r="I306" s="186"/>
      <c r="J306" s="39"/>
      <c r="K306" s="39"/>
      <c r="L306" s="42"/>
      <c r="M306" s="187"/>
      <c r="N306" s="188"/>
      <c r="O306" s="67"/>
      <c r="P306" s="67"/>
      <c r="Q306" s="67"/>
      <c r="R306" s="67"/>
      <c r="S306" s="67"/>
      <c r="T306" s="68"/>
      <c r="U306" s="37"/>
      <c r="V306" s="37"/>
      <c r="W306" s="37"/>
      <c r="X306" s="37"/>
      <c r="Y306" s="37"/>
      <c r="Z306" s="37"/>
      <c r="AA306" s="37"/>
      <c r="AB306" s="37"/>
      <c r="AC306" s="37"/>
      <c r="AD306" s="37"/>
      <c r="AE306" s="37"/>
      <c r="AT306" s="20" t="s">
        <v>122</v>
      </c>
      <c r="AU306" s="20" t="s">
        <v>80</v>
      </c>
    </row>
    <row r="307" spans="1:65" s="2" customFormat="1" ht="24.2" customHeight="1">
      <c r="A307" s="37"/>
      <c r="B307" s="38"/>
      <c r="C307" s="171" t="s">
        <v>457</v>
      </c>
      <c r="D307" s="171" t="s">
        <v>113</v>
      </c>
      <c r="E307" s="172" t="s">
        <v>458</v>
      </c>
      <c r="F307" s="173" t="s">
        <v>459</v>
      </c>
      <c r="G307" s="174" t="s">
        <v>229</v>
      </c>
      <c r="H307" s="175">
        <v>11816.727000000001</v>
      </c>
      <c r="I307" s="176"/>
      <c r="J307" s="177">
        <f>ROUND(I307*H307,2)</f>
        <v>0</v>
      </c>
      <c r="K307" s="173" t="s">
        <v>117</v>
      </c>
      <c r="L307" s="42"/>
      <c r="M307" s="178" t="s">
        <v>19</v>
      </c>
      <c r="N307" s="179" t="s">
        <v>44</v>
      </c>
      <c r="O307" s="67"/>
      <c r="P307" s="180">
        <f>O307*H307</f>
        <v>0</v>
      </c>
      <c r="Q307" s="180">
        <v>0</v>
      </c>
      <c r="R307" s="180">
        <f>Q307*H307</f>
        <v>0</v>
      </c>
      <c r="S307" s="180">
        <v>0</v>
      </c>
      <c r="T307" s="181">
        <f>S307*H307</f>
        <v>0</v>
      </c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R307" s="182" t="s">
        <v>118</v>
      </c>
      <c r="AT307" s="182" t="s">
        <v>113</v>
      </c>
      <c r="AU307" s="182" t="s">
        <v>80</v>
      </c>
      <c r="AY307" s="20" t="s">
        <v>111</v>
      </c>
      <c r="BE307" s="183">
        <f>IF(N307="základní",J307,0)</f>
        <v>0</v>
      </c>
      <c r="BF307" s="183">
        <f>IF(N307="snížená",J307,0)</f>
        <v>0</v>
      </c>
      <c r="BG307" s="183">
        <f>IF(N307="zákl. přenesená",J307,0)</f>
        <v>0</v>
      </c>
      <c r="BH307" s="183">
        <f>IF(N307="sníž. přenesená",J307,0)</f>
        <v>0</v>
      </c>
      <c r="BI307" s="183">
        <f>IF(N307="nulová",J307,0)</f>
        <v>0</v>
      </c>
      <c r="BJ307" s="20" t="s">
        <v>78</v>
      </c>
      <c r="BK307" s="183">
        <f>ROUND(I307*H307,2)</f>
        <v>0</v>
      </c>
      <c r="BL307" s="20" t="s">
        <v>118</v>
      </c>
      <c r="BM307" s="182" t="s">
        <v>460</v>
      </c>
    </row>
    <row r="308" spans="1:65" s="2" customFormat="1" ht="19.5">
      <c r="A308" s="37"/>
      <c r="B308" s="38"/>
      <c r="C308" s="39"/>
      <c r="D308" s="184" t="s">
        <v>120</v>
      </c>
      <c r="E308" s="39"/>
      <c r="F308" s="185" t="s">
        <v>461</v>
      </c>
      <c r="G308" s="39"/>
      <c r="H308" s="39"/>
      <c r="I308" s="186"/>
      <c r="J308" s="39"/>
      <c r="K308" s="39"/>
      <c r="L308" s="42"/>
      <c r="M308" s="187"/>
      <c r="N308" s="188"/>
      <c r="O308" s="67"/>
      <c r="P308" s="67"/>
      <c r="Q308" s="67"/>
      <c r="R308" s="67"/>
      <c r="S308" s="67"/>
      <c r="T308" s="68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T308" s="20" t="s">
        <v>120</v>
      </c>
      <c r="AU308" s="20" t="s">
        <v>80</v>
      </c>
    </row>
    <row r="309" spans="1:65" s="2" customFormat="1" ht="11.25">
      <c r="A309" s="37"/>
      <c r="B309" s="38"/>
      <c r="C309" s="39"/>
      <c r="D309" s="189" t="s">
        <v>122</v>
      </c>
      <c r="E309" s="39"/>
      <c r="F309" s="190" t="s">
        <v>462</v>
      </c>
      <c r="G309" s="39"/>
      <c r="H309" s="39"/>
      <c r="I309" s="186"/>
      <c r="J309" s="39"/>
      <c r="K309" s="39"/>
      <c r="L309" s="42"/>
      <c r="M309" s="187"/>
      <c r="N309" s="188"/>
      <c r="O309" s="67"/>
      <c r="P309" s="67"/>
      <c r="Q309" s="67"/>
      <c r="R309" s="67"/>
      <c r="S309" s="67"/>
      <c r="T309" s="68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T309" s="20" t="s">
        <v>122</v>
      </c>
      <c r="AU309" s="20" t="s">
        <v>80</v>
      </c>
    </row>
    <row r="310" spans="1:65" s="14" customFormat="1" ht="11.25">
      <c r="B310" s="202"/>
      <c r="C310" s="203"/>
      <c r="D310" s="184" t="s">
        <v>126</v>
      </c>
      <c r="E310" s="204" t="s">
        <v>19</v>
      </c>
      <c r="F310" s="205" t="s">
        <v>463</v>
      </c>
      <c r="G310" s="203"/>
      <c r="H310" s="206">
        <v>621.93299999999999</v>
      </c>
      <c r="I310" s="207"/>
      <c r="J310" s="203"/>
      <c r="K310" s="203"/>
      <c r="L310" s="208"/>
      <c r="M310" s="209"/>
      <c r="N310" s="210"/>
      <c r="O310" s="210"/>
      <c r="P310" s="210"/>
      <c r="Q310" s="210"/>
      <c r="R310" s="210"/>
      <c r="S310" s="210"/>
      <c r="T310" s="211"/>
      <c r="AT310" s="212" t="s">
        <v>126</v>
      </c>
      <c r="AU310" s="212" t="s">
        <v>80</v>
      </c>
      <c r="AV310" s="14" t="s">
        <v>80</v>
      </c>
      <c r="AW310" s="14" t="s">
        <v>35</v>
      </c>
      <c r="AX310" s="14" t="s">
        <v>78</v>
      </c>
      <c r="AY310" s="212" t="s">
        <v>111</v>
      </c>
    </row>
    <row r="311" spans="1:65" s="14" customFormat="1" ht="11.25">
      <c r="B311" s="202"/>
      <c r="C311" s="203"/>
      <c r="D311" s="184" t="s">
        <v>126</v>
      </c>
      <c r="E311" s="203"/>
      <c r="F311" s="205" t="s">
        <v>464</v>
      </c>
      <c r="G311" s="203"/>
      <c r="H311" s="206">
        <v>11816.727000000001</v>
      </c>
      <c r="I311" s="207"/>
      <c r="J311" s="203"/>
      <c r="K311" s="203"/>
      <c r="L311" s="208"/>
      <c r="M311" s="209"/>
      <c r="N311" s="210"/>
      <c r="O311" s="210"/>
      <c r="P311" s="210"/>
      <c r="Q311" s="210"/>
      <c r="R311" s="210"/>
      <c r="S311" s="210"/>
      <c r="T311" s="211"/>
      <c r="AT311" s="212" t="s">
        <v>126</v>
      </c>
      <c r="AU311" s="212" t="s">
        <v>80</v>
      </c>
      <c r="AV311" s="14" t="s">
        <v>80</v>
      </c>
      <c r="AW311" s="14" t="s">
        <v>4</v>
      </c>
      <c r="AX311" s="14" t="s">
        <v>78</v>
      </c>
      <c r="AY311" s="212" t="s">
        <v>111</v>
      </c>
    </row>
    <row r="312" spans="1:65" s="2" customFormat="1" ht="24.2" customHeight="1">
      <c r="A312" s="37"/>
      <c r="B312" s="38"/>
      <c r="C312" s="171" t="s">
        <v>465</v>
      </c>
      <c r="D312" s="171" t="s">
        <v>113</v>
      </c>
      <c r="E312" s="172" t="s">
        <v>466</v>
      </c>
      <c r="F312" s="173" t="s">
        <v>467</v>
      </c>
      <c r="G312" s="174" t="s">
        <v>229</v>
      </c>
      <c r="H312" s="175">
        <v>626.52700000000004</v>
      </c>
      <c r="I312" s="176"/>
      <c r="J312" s="177">
        <f>ROUND(I312*H312,2)</f>
        <v>0</v>
      </c>
      <c r="K312" s="173" t="s">
        <v>117</v>
      </c>
      <c r="L312" s="42"/>
      <c r="M312" s="178" t="s">
        <v>19</v>
      </c>
      <c r="N312" s="179" t="s">
        <v>44</v>
      </c>
      <c r="O312" s="67"/>
      <c r="P312" s="180">
        <f>O312*H312</f>
        <v>0</v>
      </c>
      <c r="Q312" s="180">
        <v>0</v>
      </c>
      <c r="R312" s="180">
        <f>Q312*H312</f>
        <v>0</v>
      </c>
      <c r="S312" s="180">
        <v>0</v>
      </c>
      <c r="T312" s="181">
        <f>S312*H312</f>
        <v>0</v>
      </c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R312" s="182" t="s">
        <v>118</v>
      </c>
      <c r="AT312" s="182" t="s">
        <v>113</v>
      </c>
      <c r="AU312" s="182" t="s">
        <v>80</v>
      </c>
      <c r="AY312" s="20" t="s">
        <v>111</v>
      </c>
      <c r="BE312" s="183">
        <f>IF(N312="základní",J312,0)</f>
        <v>0</v>
      </c>
      <c r="BF312" s="183">
        <f>IF(N312="snížená",J312,0)</f>
        <v>0</v>
      </c>
      <c r="BG312" s="183">
        <f>IF(N312="zákl. přenesená",J312,0)</f>
        <v>0</v>
      </c>
      <c r="BH312" s="183">
        <f>IF(N312="sníž. přenesená",J312,0)</f>
        <v>0</v>
      </c>
      <c r="BI312" s="183">
        <f>IF(N312="nulová",J312,0)</f>
        <v>0</v>
      </c>
      <c r="BJ312" s="20" t="s">
        <v>78</v>
      </c>
      <c r="BK312" s="183">
        <f>ROUND(I312*H312,2)</f>
        <v>0</v>
      </c>
      <c r="BL312" s="20" t="s">
        <v>118</v>
      </c>
      <c r="BM312" s="182" t="s">
        <v>468</v>
      </c>
    </row>
    <row r="313" spans="1:65" s="2" customFormat="1" ht="11.25">
      <c r="A313" s="37"/>
      <c r="B313" s="38"/>
      <c r="C313" s="39"/>
      <c r="D313" s="184" t="s">
        <v>120</v>
      </c>
      <c r="E313" s="39"/>
      <c r="F313" s="185" t="s">
        <v>469</v>
      </c>
      <c r="G313" s="39"/>
      <c r="H313" s="39"/>
      <c r="I313" s="186"/>
      <c r="J313" s="39"/>
      <c r="K313" s="39"/>
      <c r="L313" s="42"/>
      <c r="M313" s="187"/>
      <c r="N313" s="188"/>
      <c r="O313" s="67"/>
      <c r="P313" s="67"/>
      <c r="Q313" s="67"/>
      <c r="R313" s="67"/>
      <c r="S313" s="67"/>
      <c r="T313" s="68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T313" s="20" t="s">
        <v>120</v>
      </c>
      <c r="AU313" s="20" t="s">
        <v>80</v>
      </c>
    </row>
    <row r="314" spans="1:65" s="2" customFormat="1" ht="11.25">
      <c r="A314" s="37"/>
      <c r="B314" s="38"/>
      <c r="C314" s="39"/>
      <c r="D314" s="189" t="s">
        <v>122</v>
      </c>
      <c r="E314" s="39"/>
      <c r="F314" s="190" t="s">
        <v>470</v>
      </c>
      <c r="G314" s="39"/>
      <c r="H314" s="39"/>
      <c r="I314" s="186"/>
      <c r="J314" s="39"/>
      <c r="K314" s="39"/>
      <c r="L314" s="42"/>
      <c r="M314" s="187"/>
      <c r="N314" s="188"/>
      <c r="O314" s="67"/>
      <c r="P314" s="67"/>
      <c r="Q314" s="67"/>
      <c r="R314" s="67"/>
      <c r="S314" s="67"/>
      <c r="T314" s="68"/>
      <c r="U314" s="37"/>
      <c r="V314" s="37"/>
      <c r="W314" s="37"/>
      <c r="X314" s="37"/>
      <c r="Y314" s="37"/>
      <c r="Z314" s="37"/>
      <c r="AA314" s="37"/>
      <c r="AB314" s="37"/>
      <c r="AC314" s="37"/>
      <c r="AD314" s="37"/>
      <c r="AE314" s="37"/>
      <c r="AT314" s="20" t="s">
        <v>122</v>
      </c>
      <c r="AU314" s="20" t="s">
        <v>80</v>
      </c>
    </row>
    <row r="315" spans="1:65" s="2" customFormat="1" ht="37.9" customHeight="1">
      <c r="A315" s="37"/>
      <c r="B315" s="38"/>
      <c r="C315" s="171" t="s">
        <v>471</v>
      </c>
      <c r="D315" s="171" t="s">
        <v>113</v>
      </c>
      <c r="E315" s="172" t="s">
        <v>472</v>
      </c>
      <c r="F315" s="173" t="s">
        <v>473</v>
      </c>
      <c r="G315" s="174" t="s">
        <v>229</v>
      </c>
      <c r="H315" s="175">
        <v>240.708</v>
      </c>
      <c r="I315" s="176"/>
      <c r="J315" s="177">
        <f>ROUND(I315*H315,2)</f>
        <v>0</v>
      </c>
      <c r="K315" s="173" t="s">
        <v>117</v>
      </c>
      <c r="L315" s="42"/>
      <c r="M315" s="178" t="s">
        <v>19</v>
      </c>
      <c r="N315" s="179" t="s">
        <v>44</v>
      </c>
      <c r="O315" s="67"/>
      <c r="P315" s="180">
        <f>O315*H315</f>
        <v>0</v>
      </c>
      <c r="Q315" s="180">
        <v>0</v>
      </c>
      <c r="R315" s="180">
        <f>Q315*H315</f>
        <v>0</v>
      </c>
      <c r="S315" s="180">
        <v>0</v>
      </c>
      <c r="T315" s="181">
        <f>S315*H315</f>
        <v>0</v>
      </c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R315" s="182" t="s">
        <v>118</v>
      </c>
      <c r="AT315" s="182" t="s">
        <v>113</v>
      </c>
      <c r="AU315" s="182" t="s">
        <v>80</v>
      </c>
      <c r="AY315" s="20" t="s">
        <v>111</v>
      </c>
      <c r="BE315" s="183">
        <f>IF(N315="základní",J315,0)</f>
        <v>0</v>
      </c>
      <c r="BF315" s="183">
        <f>IF(N315="snížená",J315,0)</f>
        <v>0</v>
      </c>
      <c r="BG315" s="183">
        <f>IF(N315="zákl. přenesená",J315,0)</f>
        <v>0</v>
      </c>
      <c r="BH315" s="183">
        <f>IF(N315="sníž. přenesená",J315,0)</f>
        <v>0</v>
      </c>
      <c r="BI315" s="183">
        <f>IF(N315="nulová",J315,0)</f>
        <v>0</v>
      </c>
      <c r="BJ315" s="20" t="s">
        <v>78</v>
      </c>
      <c r="BK315" s="183">
        <f>ROUND(I315*H315,2)</f>
        <v>0</v>
      </c>
      <c r="BL315" s="20" t="s">
        <v>118</v>
      </c>
      <c r="BM315" s="182" t="s">
        <v>474</v>
      </c>
    </row>
    <row r="316" spans="1:65" s="2" customFormat="1" ht="29.25">
      <c r="A316" s="37"/>
      <c r="B316" s="38"/>
      <c r="C316" s="39"/>
      <c r="D316" s="184" t="s">
        <v>120</v>
      </c>
      <c r="E316" s="39"/>
      <c r="F316" s="185" t="s">
        <v>475</v>
      </c>
      <c r="G316" s="39"/>
      <c r="H316" s="39"/>
      <c r="I316" s="186"/>
      <c r="J316" s="39"/>
      <c r="K316" s="39"/>
      <c r="L316" s="42"/>
      <c r="M316" s="187"/>
      <c r="N316" s="188"/>
      <c r="O316" s="67"/>
      <c r="P316" s="67"/>
      <c r="Q316" s="67"/>
      <c r="R316" s="67"/>
      <c r="S316" s="67"/>
      <c r="T316" s="68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T316" s="20" t="s">
        <v>120</v>
      </c>
      <c r="AU316" s="20" t="s">
        <v>80</v>
      </c>
    </row>
    <row r="317" spans="1:65" s="2" customFormat="1" ht="11.25">
      <c r="A317" s="37"/>
      <c r="B317" s="38"/>
      <c r="C317" s="39"/>
      <c r="D317" s="189" t="s">
        <v>122</v>
      </c>
      <c r="E317" s="39"/>
      <c r="F317" s="190" t="s">
        <v>476</v>
      </c>
      <c r="G317" s="39"/>
      <c r="H317" s="39"/>
      <c r="I317" s="186"/>
      <c r="J317" s="39"/>
      <c r="K317" s="39"/>
      <c r="L317" s="42"/>
      <c r="M317" s="187"/>
      <c r="N317" s="188"/>
      <c r="O317" s="67"/>
      <c r="P317" s="67"/>
      <c r="Q317" s="67"/>
      <c r="R317" s="67"/>
      <c r="S317" s="67"/>
      <c r="T317" s="68"/>
      <c r="U317" s="37"/>
      <c r="V317" s="37"/>
      <c r="W317" s="37"/>
      <c r="X317" s="37"/>
      <c r="Y317" s="37"/>
      <c r="Z317" s="37"/>
      <c r="AA317" s="37"/>
      <c r="AB317" s="37"/>
      <c r="AC317" s="37"/>
      <c r="AD317" s="37"/>
      <c r="AE317" s="37"/>
      <c r="AT317" s="20" t="s">
        <v>122</v>
      </c>
      <c r="AU317" s="20" t="s">
        <v>80</v>
      </c>
    </row>
    <row r="318" spans="1:65" s="14" customFormat="1" ht="11.25">
      <c r="B318" s="202"/>
      <c r="C318" s="203"/>
      <c r="D318" s="184" t="s">
        <v>126</v>
      </c>
      <c r="E318" s="204" t="s">
        <v>19</v>
      </c>
      <c r="F318" s="205" t="s">
        <v>477</v>
      </c>
      <c r="G318" s="203"/>
      <c r="H318" s="206">
        <v>621.93299999999999</v>
      </c>
      <c r="I318" s="207"/>
      <c r="J318" s="203"/>
      <c r="K318" s="203"/>
      <c r="L318" s="208"/>
      <c r="M318" s="209"/>
      <c r="N318" s="210"/>
      <c r="O318" s="210"/>
      <c r="P318" s="210"/>
      <c r="Q318" s="210"/>
      <c r="R318" s="210"/>
      <c r="S318" s="210"/>
      <c r="T318" s="211"/>
      <c r="AT318" s="212" t="s">
        <v>126</v>
      </c>
      <c r="AU318" s="212" t="s">
        <v>80</v>
      </c>
      <c r="AV318" s="14" t="s">
        <v>80</v>
      </c>
      <c r="AW318" s="14" t="s">
        <v>35</v>
      </c>
      <c r="AX318" s="14" t="s">
        <v>73</v>
      </c>
      <c r="AY318" s="212" t="s">
        <v>111</v>
      </c>
    </row>
    <row r="319" spans="1:65" s="14" customFormat="1" ht="11.25">
      <c r="B319" s="202"/>
      <c r="C319" s="203"/>
      <c r="D319" s="184" t="s">
        <v>126</v>
      </c>
      <c r="E319" s="204" t="s">
        <v>19</v>
      </c>
      <c r="F319" s="205" t="s">
        <v>478</v>
      </c>
      <c r="G319" s="203"/>
      <c r="H319" s="206">
        <v>-216.77500000000001</v>
      </c>
      <c r="I319" s="207"/>
      <c r="J319" s="203"/>
      <c r="K319" s="203"/>
      <c r="L319" s="208"/>
      <c r="M319" s="209"/>
      <c r="N319" s="210"/>
      <c r="O319" s="210"/>
      <c r="P319" s="210"/>
      <c r="Q319" s="210"/>
      <c r="R319" s="210"/>
      <c r="S319" s="210"/>
      <c r="T319" s="211"/>
      <c r="AT319" s="212" t="s">
        <v>126</v>
      </c>
      <c r="AU319" s="212" t="s">
        <v>80</v>
      </c>
      <c r="AV319" s="14" t="s">
        <v>80</v>
      </c>
      <c r="AW319" s="14" t="s">
        <v>35</v>
      </c>
      <c r="AX319" s="14" t="s">
        <v>73</v>
      </c>
      <c r="AY319" s="212" t="s">
        <v>111</v>
      </c>
    </row>
    <row r="320" spans="1:65" s="14" customFormat="1" ht="11.25">
      <c r="B320" s="202"/>
      <c r="C320" s="203"/>
      <c r="D320" s="184" t="s">
        <v>126</v>
      </c>
      <c r="E320" s="204" t="s">
        <v>19</v>
      </c>
      <c r="F320" s="205" t="s">
        <v>479</v>
      </c>
      <c r="G320" s="203"/>
      <c r="H320" s="206">
        <v>-164.45</v>
      </c>
      <c r="I320" s="207"/>
      <c r="J320" s="203"/>
      <c r="K320" s="203"/>
      <c r="L320" s="208"/>
      <c r="M320" s="209"/>
      <c r="N320" s="210"/>
      <c r="O320" s="210"/>
      <c r="P320" s="210"/>
      <c r="Q320" s="210"/>
      <c r="R320" s="210"/>
      <c r="S320" s="210"/>
      <c r="T320" s="211"/>
      <c r="AT320" s="212" t="s">
        <v>126</v>
      </c>
      <c r="AU320" s="212" t="s">
        <v>80</v>
      </c>
      <c r="AV320" s="14" t="s">
        <v>80</v>
      </c>
      <c r="AW320" s="14" t="s">
        <v>35</v>
      </c>
      <c r="AX320" s="14" t="s">
        <v>73</v>
      </c>
      <c r="AY320" s="212" t="s">
        <v>111</v>
      </c>
    </row>
    <row r="321" spans="1:65" s="15" customFormat="1" ht="11.25">
      <c r="B321" s="213"/>
      <c r="C321" s="214"/>
      <c r="D321" s="184" t="s">
        <v>126</v>
      </c>
      <c r="E321" s="215" t="s">
        <v>19</v>
      </c>
      <c r="F321" s="216" t="s">
        <v>198</v>
      </c>
      <c r="G321" s="214"/>
      <c r="H321" s="217">
        <v>240.70800000000003</v>
      </c>
      <c r="I321" s="218"/>
      <c r="J321" s="214"/>
      <c r="K321" s="214"/>
      <c r="L321" s="219"/>
      <c r="M321" s="220"/>
      <c r="N321" s="221"/>
      <c r="O321" s="221"/>
      <c r="P321" s="221"/>
      <c r="Q321" s="221"/>
      <c r="R321" s="221"/>
      <c r="S321" s="221"/>
      <c r="T321" s="222"/>
      <c r="AT321" s="223" t="s">
        <v>126</v>
      </c>
      <c r="AU321" s="223" t="s">
        <v>80</v>
      </c>
      <c r="AV321" s="15" t="s">
        <v>118</v>
      </c>
      <c r="AW321" s="15" t="s">
        <v>35</v>
      </c>
      <c r="AX321" s="15" t="s">
        <v>78</v>
      </c>
      <c r="AY321" s="223" t="s">
        <v>111</v>
      </c>
    </row>
    <row r="322" spans="1:65" s="2" customFormat="1" ht="49.15" customHeight="1">
      <c r="A322" s="37"/>
      <c r="B322" s="38"/>
      <c r="C322" s="171" t="s">
        <v>480</v>
      </c>
      <c r="D322" s="171" t="s">
        <v>113</v>
      </c>
      <c r="E322" s="172" t="s">
        <v>481</v>
      </c>
      <c r="F322" s="173" t="s">
        <v>482</v>
      </c>
      <c r="G322" s="174" t="s">
        <v>229</v>
      </c>
      <c r="H322" s="175">
        <v>216.77500000000001</v>
      </c>
      <c r="I322" s="176"/>
      <c r="J322" s="177">
        <f>ROUND(I322*H322,2)</f>
        <v>0</v>
      </c>
      <c r="K322" s="173" t="s">
        <v>19</v>
      </c>
      <c r="L322" s="42"/>
      <c r="M322" s="178" t="s">
        <v>19</v>
      </c>
      <c r="N322" s="179" t="s">
        <v>44</v>
      </c>
      <c r="O322" s="67"/>
      <c r="P322" s="180">
        <f>O322*H322</f>
        <v>0</v>
      </c>
      <c r="Q322" s="180">
        <v>0</v>
      </c>
      <c r="R322" s="180">
        <f>Q322*H322</f>
        <v>0</v>
      </c>
      <c r="S322" s="180">
        <v>0</v>
      </c>
      <c r="T322" s="181">
        <f>S322*H322</f>
        <v>0</v>
      </c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R322" s="182" t="s">
        <v>118</v>
      </c>
      <c r="AT322" s="182" t="s">
        <v>113</v>
      </c>
      <c r="AU322" s="182" t="s">
        <v>80</v>
      </c>
      <c r="AY322" s="20" t="s">
        <v>111</v>
      </c>
      <c r="BE322" s="183">
        <f>IF(N322="základní",J322,0)</f>
        <v>0</v>
      </c>
      <c r="BF322" s="183">
        <f>IF(N322="snížená",J322,0)</f>
        <v>0</v>
      </c>
      <c r="BG322" s="183">
        <f>IF(N322="zákl. přenesená",J322,0)</f>
        <v>0</v>
      </c>
      <c r="BH322" s="183">
        <f>IF(N322="sníž. přenesená",J322,0)</f>
        <v>0</v>
      </c>
      <c r="BI322" s="183">
        <f>IF(N322="nulová",J322,0)</f>
        <v>0</v>
      </c>
      <c r="BJ322" s="20" t="s">
        <v>78</v>
      </c>
      <c r="BK322" s="183">
        <f>ROUND(I322*H322,2)</f>
        <v>0</v>
      </c>
      <c r="BL322" s="20" t="s">
        <v>118</v>
      </c>
      <c r="BM322" s="182" t="s">
        <v>483</v>
      </c>
    </row>
    <row r="323" spans="1:65" s="2" customFormat="1" ht="29.25">
      <c r="A323" s="37"/>
      <c r="B323" s="38"/>
      <c r="C323" s="39"/>
      <c r="D323" s="184" t="s">
        <v>120</v>
      </c>
      <c r="E323" s="39"/>
      <c r="F323" s="185" t="s">
        <v>484</v>
      </c>
      <c r="G323" s="39"/>
      <c r="H323" s="39"/>
      <c r="I323" s="186"/>
      <c r="J323" s="39"/>
      <c r="K323" s="39"/>
      <c r="L323" s="42"/>
      <c r="M323" s="187"/>
      <c r="N323" s="188"/>
      <c r="O323" s="67"/>
      <c r="P323" s="67"/>
      <c r="Q323" s="67"/>
      <c r="R323" s="67"/>
      <c r="S323" s="67"/>
      <c r="T323" s="68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T323" s="20" t="s">
        <v>120</v>
      </c>
      <c r="AU323" s="20" t="s">
        <v>80</v>
      </c>
    </row>
    <row r="324" spans="1:65" s="2" customFormat="1" ht="66.75" customHeight="1">
      <c r="A324" s="37"/>
      <c r="B324" s="38"/>
      <c r="C324" s="171" t="s">
        <v>485</v>
      </c>
      <c r="D324" s="171" t="s">
        <v>113</v>
      </c>
      <c r="E324" s="172" t="s">
        <v>486</v>
      </c>
      <c r="F324" s="173" t="s">
        <v>487</v>
      </c>
      <c r="G324" s="174" t="s">
        <v>229</v>
      </c>
      <c r="H324" s="175">
        <v>164.45</v>
      </c>
      <c r="I324" s="176"/>
      <c r="J324" s="177">
        <f>ROUND(I324*H324,2)</f>
        <v>0</v>
      </c>
      <c r="K324" s="173" t="s">
        <v>19</v>
      </c>
      <c r="L324" s="42"/>
      <c r="M324" s="178" t="s">
        <v>19</v>
      </c>
      <c r="N324" s="179" t="s">
        <v>44</v>
      </c>
      <c r="O324" s="67"/>
      <c r="P324" s="180">
        <f>O324*H324</f>
        <v>0</v>
      </c>
      <c r="Q324" s="180">
        <v>0</v>
      </c>
      <c r="R324" s="180">
        <f>Q324*H324</f>
        <v>0</v>
      </c>
      <c r="S324" s="180">
        <v>0</v>
      </c>
      <c r="T324" s="181">
        <f>S324*H324</f>
        <v>0</v>
      </c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R324" s="182" t="s">
        <v>118</v>
      </c>
      <c r="AT324" s="182" t="s">
        <v>113</v>
      </c>
      <c r="AU324" s="182" t="s">
        <v>80</v>
      </c>
      <c r="AY324" s="20" t="s">
        <v>111</v>
      </c>
      <c r="BE324" s="183">
        <f>IF(N324="základní",J324,0)</f>
        <v>0</v>
      </c>
      <c r="BF324" s="183">
        <f>IF(N324="snížená",J324,0)</f>
        <v>0</v>
      </c>
      <c r="BG324" s="183">
        <f>IF(N324="zákl. přenesená",J324,0)</f>
        <v>0</v>
      </c>
      <c r="BH324" s="183">
        <f>IF(N324="sníž. přenesená",J324,0)</f>
        <v>0</v>
      </c>
      <c r="BI324" s="183">
        <f>IF(N324="nulová",J324,0)</f>
        <v>0</v>
      </c>
      <c r="BJ324" s="20" t="s">
        <v>78</v>
      </c>
      <c r="BK324" s="183">
        <f>ROUND(I324*H324,2)</f>
        <v>0</v>
      </c>
      <c r="BL324" s="20" t="s">
        <v>118</v>
      </c>
      <c r="BM324" s="182" t="s">
        <v>488</v>
      </c>
    </row>
    <row r="325" spans="1:65" s="2" customFormat="1" ht="39">
      <c r="A325" s="37"/>
      <c r="B325" s="38"/>
      <c r="C325" s="39"/>
      <c r="D325" s="184" t="s">
        <v>120</v>
      </c>
      <c r="E325" s="39"/>
      <c r="F325" s="185" t="s">
        <v>487</v>
      </c>
      <c r="G325" s="39"/>
      <c r="H325" s="39"/>
      <c r="I325" s="186"/>
      <c r="J325" s="39"/>
      <c r="K325" s="39"/>
      <c r="L325" s="42"/>
      <c r="M325" s="187"/>
      <c r="N325" s="188"/>
      <c r="O325" s="67"/>
      <c r="P325" s="67"/>
      <c r="Q325" s="67"/>
      <c r="R325" s="67"/>
      <c r="S325" s="67"/>
      <c r="T325" s="68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T325" s="20" t="s">
        <v>120</v>
      </c>
      <c r="AU325" s="20" t="s">
        <v>80</v>
      </c>
    </row>
    <row r="326" spans="1:65" s="12" customFormat="1" ht="22.9" customHeight="1">
      <c r="B326" s="155"/>
      <c r="C326" s="156"/>
      <c r="D326" s="157" t="s">
        <v>72</v>
      </c>
      <c r="E326" s="169" t="s">
        <v>489</v>
      </c>
      <c r="F326" s="169" t="s">
        <v>490</v>
      </c>
      <c r="G326" s="156"/>
      <c r="H326" s="156"/>
      <c r="I326" s="159"/>
      <c r="J326" s="170">
        <f>BK326</f>
        <v>0</v>
      </c>
      <c r="K326" s="156"/>
      <c r="L326" s="161"/>
      <c r="M326" s="162"/>
      <c r="N326" s="163"/>
      <c r="O326" s="163"/>
      <c r="P326" s="164">
        <f>SUM(P327:P329)</f>
        <v>0</v>
      </c>
      <c r="Q326" s="163"/>
      <c r="R326" s="164">
        <f>SUM(R327:R329)</f>
        <v>0</v>
      </c>
      <c r="S326" s="163"/>
      <c r="T326" s="165">
        <f>SUM(T327:T329)</f>
        <v>0</v>
      </c>
      <c r="AR326" s="166" t="s">
        <v>78</v>
      </c>
      <c r="AT326" s="167" t="s">
        <v>72</v>
      </c>
      <c r="AU326" s="167" t="s">
        <v>78</v>
      </c>
      <c r="AY326" s="166" t="s">
        <v>111</v>
      </c>
      <c r="BK326" s="168">
        <f>SUM(BK327:BK329)</f>
        <v>0</v>
      </c>
    </row>
    <row r="327" spans="1:65" s="2" customFormat="1" ht="33" customHeight="1">
      <c r="A327" s="37"/>
      <c r="B327" s="38"/>
      <c r="C327" s="171" t="s">
        <v>491</v>
      </c>
      <c r="D327" s="171" t="s">
        <v>113</v>
      </c>
      <c r="E327" s="172" t="s">
        <v>492</v>
      </c>
      <c r="F327" s="173" t="s">
        <v>493</v>
      </c>
      <c r="G327" s="174" t="s">
        <v>229</v>
      </c>
      <c r="H327" s="175">
        <v>480.93099999999998</v>
      </c>
      <c r="I327" s="176"/>
      <c r="J327" s="177">
        <f>ROUND(I327*H327,2)</f>
        <v>0</v>
      </c>
      <c r="K327" s="173" t="s">
        <v>117</v>
      </c>
      <c r="L327" s="42"/>
      <c r="M327" s="178" t="s">
        <v>19</v>
      </c>
      <c r="N327" s="179" t="s">
        <v>44</v>
      </c>
      <c r="O327" s="67"/>
      <c r="P327" s="180">
        <f>O327*H327</f>
        <v>0</v>
      </c>
      <c r="Q327" s="180">
        <v>0</v>
      </c>
      <c r="R327" s="180">
        <f>Q327*H327</f>
        <v>0</v>
      </c>
      <c r="S327" s="180">
        <v>0</v>
      </c>
      <c r="T327" s="181">
        <f>S327*H327</f>
        <v>0</v>
      </c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R327" s="182" t="s">
        <v>118</v>
      </c>
      <c r="AT327" s="182" t="s">
        <v>113</v>
      </c>
      <c r="AU327" s="182" t="s">
        <v>80</v>
      </c>
      <c r="AY327" s="20" t="s">
        <v>111</v>
      </c>
      <c r="BE327" s="183">
        <f>IF(N327="základní",J327,0)</f>
        <v>0</v>
      </c>
      <c r="BF327" s="183">
        <f>IF(N327="snížená",J327,0)</f>
        <v>0</v>
      </c>
      <c r="BG327" s="183">
        <f>IF(N327="zákl. přenesená",J327,0)</f>
        <v>0</v>
      </c>
      <c r="BH327" s="183">
        <f>IF(N327="sníž. přenesená",J327,0)</f>
        <v>0</v>
      </c>
      <c r="BI327" s="183">
        <f>IF(N327="nulová",J327,0)</f>
        <v>0</v>
      </c>
      <c r="BJ327" s="20" t="s">
        <v>78</v>
      </c>
      <c r="BK327" s="183">
        <f>ROUND(I327*H327,2)</f>
        <v>0</v>
      </c>
      <c r="BL327" s="20" t="s">
        <v>118</v>
      </c>
      <c r="BM327" s="182" t="s">
        <v>494</v>
      </c>
    </row>
    <row r="328" spans="1:65" s="2" customFormat="1" ht="29.25">
      <c r="A328" s="37"/>
      <c r="B328" s="38"/>
      <c r="C328" s="39"/>
      <c r="D328" s="184" t="s">
        <v>120</v>
      </c>
      <c r="E328" s="39"/>
      <c r="F328" s="185" t="s">
        <v>495</v>
      </c>
      <c r="G328" s="39"/>
      <c r="H328" s="39"/>
      <c r="I328" s="186"/>
      <c r="J328" s="39"/>
      <c r="K328" s="39"/>
      <c r="L328" s="42"/>
      <c r="M328" s="187"/>
      <c r="N328" s="188"/>
      <c r="O328" s="67"/>
      <c r="P328" s="67"/>
      <c r="Q328" s="67"/>
      <c r="R328" s="67"/>
      <c r="S328" s="67"/>
      <c r="T328" s="68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T328" s="20" t="s">
        <v>120</v>
      </c>
      <c r="AU328" s="20" t="s">
        <v>80</v>
      </c>
    </row>
    <row r="329" spans="1:65" s="2" customFormat="1" ht="11.25">
      <c r="A329" s="37"/>
      <c r="B329" s="38"/>
      <c r="C329" s="39"/>
      <c r="D329" s="189" t="s">
        <v>122</v>
      </c>
      <c r="E329" s="39"/>
      <c r="F329" s="190" t="s">
        <v>496</v>
      </c>
      <c r="G329" s="39"/>
      <c r="H329" s="39"/>
      <c r="I329" s="186"/>
      <c r="J329" s="39"/>
      <c r="K329" s="39"/>
      <c r="L329" s="42"/>
      <c r="M329" s="187"/>
      <c r="N329" s="188"/>
      <c r="O329" s="67"/>
      <c r="P329" s="67"/>
      <c r="Q329" s="67"/>
      <c r="R329" s="67"/>
      <c r="S329" s="67"/>
      <c r="T329" s="68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T329" s="20" t="s">
        <v>122</v>
      </c>
      <c r="AU329" s="20" t="s">
        <v>80</v>
      </c>
    </row>
    <row r="330" spans="1:65" s="12" customFormat="1" ht="25.9" customHeight="1">
      <c r="B330" s="155"/>
      <c r="C330" s="156"/>
      <c r="D330" s="157" t="s">
        <v>72</v>
      </c>
      <c r="E330" s="158" t="s">
        <v>497</v>
      </c>
      <c r="F330" s="158" t="s">
        <v>498</v>
      </c>
      <c r="G330" s="156"/>
      <c r="H330" s="156"/>
      <c r="I330" s="159"/>
      <c r="J330" s="160">
        <f>BK330</f>
        <v>0</v>
      </c>
      <c r="K330" s="156"/>
      <c r="L330" s="161"/>
      <c r="M330" s="162"/>
      <c r="N330" s="163"/>
      <c r="O330" s="163"/>
      <c r="P330" s="164">
        <f>P331+P338+P345</f>
        <v>0</v>
      </c>
      <c r="Q330" s="163"/>
      <c r="R330" s="164">
        <f>R331+R338+R345</f>
        <v>0</v>
      </c>
      <c r="S330" s="163"/>
      <c r="T330" s="165">
        <f>T331+T338+T345</f>
        <v>0</v>
      </c>
      <c r="AR330" s="166" t="s">
        <v>151</v>
      </c>
      <c r="AT330" s="167" t="s">
        <v>72</v>
      </c>
      <c r="AU330" s="167" t="s">
        <v>73</v>
      </c>
      <c r="AY330" s="166" t="s">
        <v>111</v>
      </c>
      <c r="BK330" s="168">
        <f>BK331+BK338+BK345</f>
        <v>0</v>
      </c>
    </row>
    <row r="331" spans="1:65" s="12" customFormat="1" ht="22.9" customHeight="1">
      <c r="B331" s="155"/>
      <c r="C331" s="156"/>
      <c r="D331" s="157" t="s">
        <v>72</v>
      </c>
      <c r="E331" s="169" t="s">
        <v>499</v>
      </c>
      <c r="F331" s="169" t="s">
        <v>500</v>
      </c>
      <c r="G331" s="156"/>
      <c r="H331" s="156"/>
      <c r="I331" s="159"/>
      <c r="J331" s="170">
        <f>BK331</f>
        <v>0</v>
      </c>
      <c r="K331" s="156"/>
      <c r="L331" s="161"/>
      <c r="M331" s="162"/>
      <c r="N331" s="163"/>
      <c r="O331" s="163"/>
      <c r="P331" s="164">
        <f>SUM(P332:P337)</f>
        <v>0</v>
      </c>
      <c r="Q331" s="163"/>
      <c r="R331" s="164">
        <f>SUM(R332:R337)</f>
        <v>0</v>
      </c>
      <c r="S331" s="163"/>
      <c r="T331" s="165">
        <f>SUM(T332:T337)</f>
        <v>0</v>
      </c>
      <c r="AR331" s="166" t="s">
        <v>151</v>
      </c>
      <c r="AT331" s="167" t="s">
        <v>72</v>
      </c>
      <c r="AU331" s="167" t="s">
        <v>78</v>
      </c>
      <c r="AY331" s="166" t="s">
        <v>111</v>
      </c>
      <c r="BK331" s="168">
        <f>SUM(BK332:BK337)</f>
        <v>0</v>
      </c>
    </row>
    <row r="332" spans="1:65" s="2" customFormat="1" ht="16.5" customHeight="1">
      <c r="A332" s="37"/>
      <c r="B332" s="38"/>
      <c r="C332" s="171" t="s">
        <v>501</v>
      </c>
      <c r="D332" s="171" t="s">
        <v>113</v>
      </c>
      <c r="E332" s="172" t="s">
        <v>502</v>
      </c>
      <c r="F332" s="173" t="s">
        <v>503</v>
      </c>
      <c r="G332" s="174" t="s">
        <v>504</v>
      </c>
      <c r="H332" s="175">
        <v>1</v>
      </c>
      <c r="I332" s="176"/>
      <c r="J332" s="177">
        <f>ROUND(I332*H332,2)</f>
        <v>0</v>
      </c>
      <c r="K332" s="173" t="s">
        <v>117</v>
      </c>
      <c r="L332" s="42"/>
      <c r="M332" s="178" t="s">
        <v>19</v>
      </c>
      <c r="N332" s="179" t="s">
        <v>44</v>
      </c>
      <c r="O332" s="67"/>
      <c r="P332" s="180">
        <f>O332*H332</f>
        <v>0</v>
      </c>
      <c r="Q332" s="180">
        <v>0</v>
      </c>
      <c r="R332" s="180">
        <f>Q332*H332</f>
        <v>0</v>
      </c>
      <c r="S332" s="180">
        <v>0</v>
      </c>
      <c r="T332" s="181">
        <f>S332*H332</f>
        <v>0</v>
      </c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R332" s="182" t="s">
        <v>505</v>
      </c>
      <c r="AT332" s="182" t="s">
        <v>113</v>
      </c>
      <c r="AU332" s="182" t="s">
        <v>80</v>
      </c>
      <c r="AY332" s="20" t="s">
        <v>111</v>
      </c>
      <c r="BE332" s="183">
        <f>IF(N332="základní",J332,0)</f>
        <v>0</v>
      </c>
      <c r="BF332" s="183">
        <f>IF(N332="snížená",J332,0)</f>
        <v>0</v>
      </c>
      <c r="BG332" s="183">
        <f>IF(N332="zákl. přenesená",J332,0)</f>
        <v>0</v>
      </c>
      <c r="BH332" s="183">
        <f>IF(N332="sníž. přenesená",J332,0)</f>
        <v>0</v>
      </c>
      <c r="BI332" s="183">
        <f>IF(N332="nulová",J332,0)</f>
        <v>0</v>
      </c>
      <c r="BJ332" s="20" t="s">
        <v>78</v>
      </c>
      <c r="BK332" s="183">
        <f>ROUND(I332*H332,2)</f>
        <v>0</v>
      </c>
      <c r="BL332" s="20" t="s">
        <v>505</v>
      </c>
      <c r="BM332" s="182" t="s">
        <v>506</v>
      </c>
    </row>
    <row r="333" spans="1:65" s="2" customFormat="1" ht="11.25">
      <c r="A333" s="37"/>
      <c r="B333" s="38"/>
      <c r="C333" s="39"/>
      <c r="D333" s="184" t="s">
        <v>120</v>
      </c>
      <c r="E333" s="39"/>
      <c r="F333" s="185" t="s">
        <v>503</v>
      </c>
      <c r="G333" s="39"/>
      <c r="H333" s="39"/>
      <c r="I333" s="186"/>
      <c r="J333" s="39"/>
      <c r="K333" s="39"/>
      <c r="L333" s="42"/>
      <c r="M333" s="187"/>
      <c r="N333" s="188"/>
      <c r="O333" s="67"/>
      <c r="P333" s="67"/>
      <c r="Q333" s="67"/>
      <c r="R333" s="67"/>
      <c r="S333" s="67"/>
      <c r="T333" s="68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T333" s="20" t="s">
        <v>120</v>
      </c>
      <c r="AU333" s="20" t="s">
        <v>80</v>
      </c>
    </row>
    <row r="334" spans="1:65" s="2" customFormat="1" ht="11.25">
      <c r="A334" s="37"/>
      <c r="B334" s="38"/>
      <c r="C334" s="39"/>
      <c r="D334" s="189" t="s">
        <v>122</v>
      </c>
      <c r="E334" s="39"/>
      <c r="F334" s="190" t="s">
        <v>507</v>
      </c>
      <c r="G334" s="39"/>
      <c r="H334" s="39"/>
      <c r="I334" s="186"/>
      <c r="J334" s="39"/>
      <c r="K334" s="39"/>
      <c r="L334" s="42"/>
      <c r="M334" s="187"/>
      <c r="N334" s="188"/>
      <c r="O334" s="67"/>
      <c r="P334" s="67"/>
      <c r="Q334" s="67"/>
      <c r="R334" s="67"/>
      <c r="S334" s="67"/>
      <c r="T334" s="68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T334" s="20" t="s">
        <v>122</v>
      </c>
      <c r="AU334" s="20" t="s">
        <v>80</v>
      </c>
    </row>
    <row r="335" spans="1:65" s="2" customFormat="1" ht="16.5" customHeight="1">
      <c r="A335" s="37"/>
      <c r="B335" s="38"/>
      <c r="C335" s="171" t="s">
        <v>508</v>
      </c>
      <c r="D335" s="171" t="s">
        <v>113</v>
      </c>
      <c r="E335" s="172" t="s">
        <v>509</v>
      </c>
      <c r="F335" s="173" t="s">
        <v>510</v>
      </c>
      <c r="G335" s="174" t="s">
        <v>504</v>
      </c>
      <c r="H335" s="175">
        <v>1</v>
      </c>
      <c r="I335" s="176"/>
      <c r="J335" s="177">
        <f>ROUND(I335*H335,2)</f>
        <v>0</v>
      </c>
      <c r="K335" s="173" t="s">
        <v>117</v>
      </c>
      <c r="L335" s="42"/>
      <c r="M335" s="178" t="s">
        <v>19</v>
      </c>
      <c r="N335" s="179" t="s">
        <v>44</v>
      </c>
      <c r="O335" s="67"/>
      <c r="P335" s="180">
        <f>O335*H335</f>
        <v>0</v>
      </c>
      <c r="Q335" s="180">
        <v>0</v>
      </c>
      <c r="R335" s="180">
        <f>Q335*H335</f>
        <v>0</v>
      </c>
      <c r="S335" s="180">
        <v>0</v>
      </c>
      <c r="T335" s="181">
        <f>S335*H335</f>
        <v>0</v>
      </c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R335" s="182" t="s">
        <v>505</v>
      </c>
      <c r="AT335" s="182" t="s">
        <v>113</v>
      </c>
      <c r="AU335" s="182" t="s">
        <v>80</v>
      </c>
      <c r="AY335" s="20" t="s">
        <v>111</v>
      </c>
      <c r="BE335" s="183">
        <f>IF(N335="základní",J335,0)</f>
        <v>0</v>
      </c>
      <c r="BF335" s="183">
        <f>IF(N335="snížená",J335,0)</f>
        <v>0</v>
      </c>
      <c r="BG335" s="183">
        <f>IF(N335="zákl. přenesená",J335,0)</f>
        <v>0</v>
      </c>
      <c r="BH335" s="183">
        <f>IF(N335="sníž. přenesená",J335,0)</f>
        <v>0</v>
      </c>
      <c r="BI335" s="183">
        <f>IF(N335="nulová",J335,0)</f>
        <v>0</v>
      </c>
      <c r="BJ335" s="20" t="s">
        <v>78</v>
      </c>
      <c r="BK335" s="183">
        <f>ROUND(I335*H335,2)</f>
        <v>0</v>
      </c>
      <c r="BL335" s="20" t="s">
        <v>505</v>
      </c>
      <c r="BM335" s="182" t="s">
        <v>511</v>
      </c>
    </row>
    <row r="336" spans="1:65" s="2" customFormat="1" ht="11.25">
      <c r="A336" s="37"/>
      <c r="B336" s="38"/>
      <c r="C336" s="39"/>
      <c r="D336" s="184" t="s">
        <v>120</v>
      </c>
      <c r="E336" s="39"/>
      <c r="F336" s="185" t="s">
        <v>510</v>
      </c>
      <c r="G336" s="39"/>
      <c r="H336" s="39"/>
      <c r="I336" s="186"/>
      <c r="J336" s="39"/>
      <c r="K336" s="39"/>
      <c r="L336" s="42"/>
      <c r="M336" s="187"/>
      <c r="N336" s="188"/>
      <c r="O336" s="67"/>
      <c r="P336" s="67"/>
      <c r="Q336" s="67"/>
      <c r="R336" s="67"/>
      <c r="S336" s="67"/>
      <c r="T336" s="68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T336" s="20" t="s">
        <v>120</v>
      </c>
      <c r="AU336" s="20" t="s">
        <v>80</v>
      </c>
    </row>
    <row r="337" spans="1:65" s="2" customFormat="1" ht="11.25">
      <c r="A337" s="37"/>
      <c r="B337" s="38"/>
      <c r="C337" s="39"/>
      <c r="D337" s="189" t="s">
        <v>122</v>
      </c>
      <c r="E337" s="39"/>
      <c r="F337" s="190" t="s">
        <v>512</v>
      </c>
      <c r="G337" s="39"/>
      <c r="H337" s="39"/>
      <c r="I337" s="186"/>
      <c r="J337" s="39"/>
      <c r="K337" s="39"/>
      <c r="L337" s="42"/>
      <c r="M337" s="187"/>
      <c r="N337" s="188"/>
      <c r="O337" s="67"/>
      <c r="P337" s="67"/>
      <c r="Q337" s="67"/>
      <c r="R337" s="67"/>
      <c r="S337" s="67"/>
      <c r="T337" s="68"/>
      <c r="U337" s="37"/>
      <c r="V337" s="37"/>
      <c r="W337" s="37"/>
      <c r="X337" s="37"/>
      <c r="Y337" s="37"/>
      <c r="Z337" s="37"/>
      <c r="AA337" s="37"/>
      <c r="AB337" s="37"/>
      <c r="AC337" s="37"/>
      <c r="AD337" s="37"/>
      <c r="AE337" s="37"/>
      <c r="AT337" s="20" t="s">
        <v>122</v>
      </c>
      <c r="AU337" s="20" t="s">
        <v>80</v>
      </c>
    </row>
    <row r="338" spans="1:65" s="12" customFormat="1" ht="22.9" customHeight="1">
      <c r="B338" s="155"/>
      <c r="C338" s="156"/>
      <c r="D338" s="157" t="s">
        <v>72</v>
      </c>
      <c r="E338" s="169" t="s">
        <v>513</v>
      </c>
      <c r="F338" s="169" t="s">
        <v>514</v>
      </c>
      <c r="G338" s="156"/>
      <c r="H338" s="156"/>
      <c r="I338" s="159"/>
      <c r="J338" s="170">
        <f>BK338</f>
        <v>0</v>
      </c>
      <c r="K338" s="156"/>
      <c r="L338" s="161"/>
      <c r="M338" s="162"/>
      <c r="N338" s="163"/>
      <c r="O338" s="163"/>
      <c r="P338" s="164">
        <f>SUM(P339:P344)</f>
        <v>0</v>
      </c>
      <c r="Q338" s="163"/>
      <c r="R338" s="164">
        <f>SUM(R339:R344)</f>
        <v>0</v>
      </c>
      <c r="S338" s="163"/>
      <c r="T338" s="165">
        <f>SUM(T339:T344)</f>
        <v>0</v>
      </c>
      <c r="AR338" s="166" t="s">
        <v>151</v>
      </c>
      <c r="AT338" s="167" t="s">
        <v>72</v>
      </c>
      <c r="AU338" s="167" t="s">
        <v>78</v>
      </c>
      <c r="AY338" s="166" t="s">
        <v>111</v>
      </c>
      <c r="BK338" s="168">
        <f>SUM(BK339:BK344)</f>
        <v>0</v>
      </c>
    </row>
    <row r="339" spans="1:65" s="2" customFormat="1" ht="16.5" customHeight="1">
      <c r="A339" s="37"/>
      <c r="B339" s="38"/>
      <c r="C339" s="171" t="s">
        <v>515</v>
      </c>
      <c r="D339" s="171" t="s">
        <v>113</v>
      </c>
      <c r="E339" s="172" t="s">
        <v>516</v>
      </c>
      <c r="F339" s="173" t="s">
        <v>514</v>
      </c>
      <c r="G339" s="174" t="s">
        <v>504</v>
      </c>
      <c r="H339" s="175">
        <v>1</v>
      </c>
      <c r="I339" s="176"/>
      <c r="J339" s="177">
        <f>ROUND(I339*H339,2)</f>
        <v>0</v>
      </c>
      <c r="K339" s="173" t="s">
        <v>117</v>
      </c>
      <c r="L339" s="42"/>
      <c r="M339" s="178" t="s">
        <v>19</v>
      </c>
      <c r="N339" s="179" t="s">
        <v>44</v>
      </c>
      <c r="O339" s="67"/>
      <c r="P339" s="180">
        <f>O339*H339</f>
        <v>0</v>
      </c>
      <c r="Q339" s="180">
        <v>0</v>
      </c>
      <c r="R339" s="180">
        <f>Q339*H339</f>
        <v>0</v>
      </c>
      <c r="S339" s="180">
        <v>0</v>
      </c>
      <c r="T339" s="181">
        <f>S339*H339</f>
        <v>0</v>
      </c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R339" s="182" t="s">
        <v>505</v>
      </c>
      <c r="AT339" s="182" t="s">
        <v>113</v>
      </c>
      <c r="AU339" s="182" t="s">
        <v>80</v>
      </c>
      <c r="AY339" s="20" t="s">
        <v>111</v>
      </c>
      <c r="BE339" s="183">
        <f>IF(N339="základní",J339,0)</f>
        <v>0</v>
      </c>
      <c r="BF339" s="183">
        <f>IF(N339="snížená",J339,0)</f>
        <v>0</v>
      </c>
      <c r="BG339" s="183">
        <f>IF(N339="zákl. přenesená",J339,0)</f>
        <v>0</v>
      </c>
      <c r="BH339" s="183">
        <f>IF(N339="sníž. přenesená",J339,0)</f>
        <v>0</v>
      </c>
      <c r="BI339" s="183">
        <f>IF(N339="nulová",J339,0)</f>
        <v>0</v>
      </c>
      <c r="BJ339" s="20" t="s">
        <v>78</v>
      </c>
      <c r="BK339" s="183">
        <f>ROUND(I339*H339,2)</f>
        <v>0</v>
      </c>
      <c r="BL339" s="20" t="s">
        <v>505</v>
      </c>
      <c r="BM339" s="182" t="s">
        <v>517</v>
      </c>
    </row>
    <row r="340" spans="1:65" s="2" customFormat="1" ht="11.25">
      <c r="A340" s="37"/>
      <c r="B340" s="38"/>
      <c r="C340" s="39"/>
      <c r="D340" s="184" t="s">
        <v>120</v>
      </c>
      <c r="E340" s="39"/>
      <c r="F340" s="185" t="s">
        <v>514</v>
      </c>
      <c r="G340" s="39"/>
      <c r="H340" s="39"/>
      <c r="I340" s="186"/>
      <c r="J340" s="39"/>
      <c r="K340" s="39"/>
      <c r="L340" s="42"/>
      <c r="M340" s="187"/>
      <c r="N340" s="188"/>
      <c r="O340" s="67"/>
      <c r="P340" s="67"/>
      <c r="Q340" s="67"/>
      <c r="R340" s="67"/>
      <c r="S340" s="67"/>
      <c r="T340" s="68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T340" s="20" t="s">
        <v>120</v>
      </c>
      <c r="AU340" s="20" t="s">
        <v>80</v>
      </c>
    </row>
    <row r="341" spans="1:65" s="2" customFormat="1" ht="11.25">
      <c r="A341" s="37"/>
      <c r="B341" s="38"/>
      <c r="C341" s="39"/>
      <c r="D341" s="189" t="s">
        <v>122</v>
      </c>
      <c r="E341" s="39"/>
      <c r="F341" s="190" t="s">
        <v>518</v>
      </c>
      <c r="G341" s="39"/>
      <c r="H341" s="39"/>
      <c r="I341" s="186"/>
      <c r="J341" s="39"/>
      <c r="K341" s="39"/>
      <c r="L341" s="42"/>
      <c r="M341" s="187"/>
      <c r="N341" s="188"/>
      <c r="O341" s="67"/>
      <c r="P341" s="67"/>
      <c r="Q341" s="67"/>
      <c r="R341" s="67"/>
      <c r="S341" s="67"/>
      <c r="T341" s="68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T341" s="20" t="s">
        <v>122</v>
      </c>
      <c r="AU341" s="20" t="s">
        <v>80</v>
      </c>
    </row>
    <row r="342" spans="1:65" s="2" customFormat="1" ht="16.5" customHeight="1">
      <c r="A342" s="37"/>
      <c r="B342" s="38"/>
      <c r="C342" s="171" t="s">
        <v>519</v>
      </c>
      <c r="D342" s="171" t="s">
        <v>113</v>
      </c>
      <c r="E342" s="172" t="s">
        <v>520</v>
      </c>
      <c r="F342" s="173" t="s">
        <v>521</v>
      </c>
      <c r="G342" s="174" t="s">
        <v>504</v>
      </c>
      <c r="H342" s="175">
        <v>1</v>
      </c>
      <c r="I342" s="176"/>
      <c r="J342" s="177">
        <f>ROUND(I342*H342,2)</f>
        <v>0</v>
      </c>
      <c r="K342" s="173" t="s">
        <v>117</v>
      </c>
      <c r="L342" s="42"/>
      <c r="M342" s="178" t="s">
        <v>19</v>
      </c>
      <c r="N342" s="179" t="s">
        <v>44</v>
      </c>
      <c r="O342" s="67"/>
      <c r="P342" s="180">
        <f>O342*H342</f>
        <v>0</v>
      </c>
      <c r="Q342" s="180">
        <v>0</v>
      </c>
      <c r="R342" s="180">
        <f>Q342*H342</f>
        <v>0</v>
      </c>
      <c r="S342" s="180">
        <v>0</v>
      </c>
      <c r="T342" s="181">
        <f>S342*H342</f>
        <v>0</v>
      </c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R342" s="182" t="s">
        <v>505</v>
      </c>
      <c r="AT342" s="182" t="s">
        <v>113</v>
      </c>
      <c r="AU342" s="182" t="s">
        <v>80</v>
      </c>
      <c r="AY342" s="20" t="s">
        <v>111</v>
      </c>
      <c r="BE342" s="183">
        <f>IF(N342="základní",J342,0)</f>
        <v>0</v>
      </c>
      <c r="BF342" s="183">
        <f>IF(N342="snížená",J342,0)</f>
        <v>0</v>
      </c>
      <c r="BG342" s="183">
        <f>IF(N342="zákl. přenesená",J342,0)</f>
        <v>0</v>
      </c>
      <c r="BH342" s="183">
        <f>IF(N342="sníž. přenesená",J342,0)</f>
        <v>0</v>
      </c>
      <c r="BI342" s="183">
        <f>IF(N342="nulová",J342,0)</f>
        <v>0</v>
      </c>
      <c r="BJ342" s="20" t="s">
        <v>78</v>
      </c>
      <c r="BK342" s="183">
        <f>ROUND(I342*H342,2)</f>
        <v>0</v>
      </c>
      <c r="BL342" s="20" t="s">
        <v>505</v>
      </c>
      <c r="BM342" s="182" t="s">
        <v>522</v>
      </c>
    </row>
    <row r="343" spans="1:65" s="2" customFormat="1" ht="11.25">
      <c r="A343" s="37"/>
      <c r="B343" s="38"/>
      <c r="C343" s="39"/>
      <c r="D343" s="184" t="s">
        <v>120</v>
      </c>
      <c r="E343" s="39"/>
      <c r="F343" s="185" t="s">
        <v>523</v>
      </c>
      <c r="G343" s="39"/>
      <c r="H343" s="39"/>
      <c r="I343" s="186"/>
      <c r="J343" s="39"/>
      <c r="K343" s="39"/>
      <c r="L343" s="42"/>
      <c r="M343" s="187"/>
      <c r="N343" s="188"/>
      <c r="O343" s="67"/>
      <c r="P343" s="67"/>
      <c r="Q343" s="67"/>
      <c r="R343" s="67"/>
      <c r="S343" s="67"/>
      <c r="T343" s="68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T343" s="20" t="s">
        <v>120</v>
      </c>
      <c r="AU343" s="20" t="s">
        <v>80</v>
      </c>
    </row>
    <row r="344" spans="1:65" s="2" customFormat="1" ht="11.25">
      <c r="A344" s="37"/>
      <c r="B344" s="38"/>
      <c r="C344" s="39"/>
      <c r="D344" s="189" t="s">
        <v>122</v>
      </c>
      <c r="E344" s="39"/>
      <c r="F344" s="190" t="s">
        <v>524</v>
      </c>
      <c r="G344" s="39"/>
      <c r="H344" s="39"/>
      <c r="I344" s="186"/>
      <c r="J344" s="39"/>
      <c r="K344" s="39"/>
      <c r="L344" s="42"/>
      <c r="M344" s="187"/>
      <c r="N344" s="188"/>
      <c r="O344" s="67"/>
      <c r="P344" s="67"/>
      <c r="Q344" s="67"/>
      <c r="R344" s="67"/>
      <c r="S344" s="67"/>
      <c r="T344" s="68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T344" s="20" t="s">
        <v>122</v>
      </c>
      <c r="AU344" s="20" t="s">
        <v>80</v>
      </c>
    </row>
    <row r="345" spans="1:65" s="12" customFormat="1" ht="22.9" customHeight="1">
      <c r="B345" s="155"/>
      <c r="C345" s="156"/>
      <c r="D345" s="157" t="s">
        <v>72</v>
      </c>
      <c r="E345" s="169" t="s">
        <v>525</v>
      </c>
      <c r="F345" s="169" t="s">
        <v>526</v>
      </c>
      <c r="G345" s="156"/>
      <c r="H345" s="156"/>
      <c r="I345" s="159"/>
      <c r="J345" s="170">
        <f>BK345</f>
        <v>0</v>
      </c>
      <c r="K345" s="156"/>
      <c r="L345" s="161"/>
      <c r="M345" s="162"/>
      <c r="N345" s="163"/>
      <c r="O345" s="163"/>
      <c r="P345" s="164">
        <f>SUM(P346:P348)</f>
        <v>0</v>
      </c>
      <c r="Q345" s="163"/>
      <c r="R345" s="164">
        <f>SUM(R346:R348)</f>
        <v>0</v>
      </c>
      <c r="S345" s="163"/>
      <c r="T345" s="165">
        <f>SUM(T346:T348)</f>
        <v>0</v>
      </c>
      <c r="AR345" s="166" t="s">
        <v>151</v>
      </c>
      <c r="AT345" s="167" t="s">
        <v>72</v>
      </c>
      <c r="AU345" s="167" t="s">
        <v>78</v>
      </c>
      <c r="AY345" s="166" t="s">
        <v>111</v>
      </c>
      <c r="BK345" s="168">
        <f>SUM(BK346:BK348)</f>
        <v>0</v>
      </c>
    </row>
    <row r="346" spans="1:65" s="2" customFormat="1" ht="16.5" customHeight="1">
      <c r="A346" s="37"/>
      <c r="B346" s="38"/>
      <c r="C346" s="171" t="s">
        <v>527</v>
      </c>
      <c r="D346" s="171" t="s">
        <v>113</v>
      </c>
      <c r="E346" s="172" t="s">
        <v>528</v>
      </c>
      <c r="F346" s="173" t="s">
        <v>529</v>
      </c>
      <c r="G346" s="174" t="s">
        <v>367</v>
      </c>
      <c r="H346" s="175">
        <v>3</v>
      </c>
      <c r="I346" s="176"/>
      <c r="J346" s="177">
        <f>ROUND(I346*H346,2)</f>
        <v>0</v>
      </c>
      <c r="K346" s="173" t="s">
        <v>117</v>
      </c>
      <c r="L346" s="42"/>
      <c r="M346" s="178" t="s">
        <v>19</v>
      </c>
      <c r="N346" s="179" t="s">
        <v>44</v>
      </c>
      <c r="O346" s="67"/>
      <c r="P346" s="180">
        <f>O346*H346</f>
        <v>0</v>
      </c>
      <c r="Q346" s="180">
        <v>0</v>
      </c>
      <c r="R346" s="180">
        <f>Q346*H346</f>
        <v>0</v>
      </c>
      <c r="S346" s="180">
        <v>0</v>
      </c>
      <c r="T346" s="181">
        <f>S346*H346</f>
        <v>0</v>
      </c>
      <c r="U346" s="37"/>
      <c r="V346" s="37"/>
      <c r="W346" s="37"/>
      <c r="X346" s="37"/>
      <c r="Y346" s="37"/>
      <c r="Z346" s="37"/>
      <c r="AA346" s="37"/>
      <c r="AB346" s="37"/>
      <c r="AC346" s="37"/>
      <c r="AD346" s="37"/>
      <c r="AE346" s="37"/>
      <c r="AR346" s="182" t="s">
        <v>505</v>
      </c>
      <c r="AT346" s="182" t="s">
        <v>113</v>
      </c>
      <c r="AU346" s="182" t="s">
        <v>80</v>
      </c>
      <c r="AY346" s="20" t="s">
        <v>111</v>
      </c>
      <c r="BE346" s="183">
        <f>IF(N346="základní",J346,0)</f>
        <v>0</v>
      </c>
      <c r="BF346" s="183">
        <f>IF(N346="snížená",J346,0)</f>
        <v>0</v>
      </c>
      <c r="BG346" s="183">
        <f>IF(N346="zákl. přenesená",J346,0)</f>
        <v>0</v>
      </c>
      <c r="BH346" s="183">
        <f>IF(N346="sníž. přenesená",J346,0)</f>
        <v>0</v>
      </c>
      <c r="BI346" s="183">
        <f>IF(N346="nulová",J346,0)</f>
        <v>0</v>
      </c>
      <c r="BJ346" s="20" t="s">
        <v>78</v>
      </c>
      <c r="BK346" s="183">
        <f>ROUND(I346*H346,2)</f>
        <v>0</v>
      </c>
      <c r="BL346" s="20" t="s">
        <v>505</v>
      </c>
      <c r="BM346" s="182" t="s">
        <v>530</v>
      </c>
    </row>
    <row r="347" spans="1:65" s="2" customFormat="1" ht="11.25">
      <c r="A347" s="37"/>
      <c r="B347" s="38"/>
      <c r="C347" s="39"/>
      <c r="D347" s="184" t="s">
        <v>120</v>
      </c>
      <c r="E347" s="39"/>
      <c r="F347" s="185" t="s">
        <v>529</v>
      </c>
      <c r="G347" s="39"/>
      <c r="H347" s="39"/>
      <c r="I347" s="186"/>
      <c r="J347" s="39"/>
      <c r="K347" s="39"/>
      <c r="L347" s="42"/>
      <c r="M347" s="187"/>
      <c r="N347" s="188"/>
      <c r="O347" s="67"/>
      <c r="P347" s="67"/>
      <c r="Q347" s="67"/>
      <c r="R347" s="67"/>
      <c r="S347" s="67"/>
      <c r="T347" s="68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T347" s="20" t="s">
        <v>120</v>
      </c>
      <c r="AU347" s="20" t="s">
        <v>80</v>
      </c>
    </row>
    <row r="348" spans="1:65" s="2" customFormat="1" ht="11.25">
      <c r="A348" s="37"/>
      <c r="B348" s="38"/>
      <c r="C348" s="39"/>
      <c r="D348" s="189" t="s">
        <v>122</v>
      </c>
      <c r="E348" s="39"/>
      <c r="F348" s="190" t="s">
        <v>531</v>
      </c>
      <c r="G348" s="39"/>
      <c r="H348" s="39"/>
      <c r="I348" s="186"/>
      <c r="J348" s="39"/>
      <c r="K348" s="39"/>
      <c r="L348" s="42"/>
      <c r="M348" s="245"/>
      <c r="N348" s="246"/>
      <c r="O348" s="247"/>
      <c r="P348" s="247"/>
      <c r="Q348" s="247"/>
      <c r="R348" s="247"/>
      <c r="S348" s="247"/>
      <c r="T348" s="248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T348" s="20" t="s">
        <v>122</v>
      </c>
      <c r="AU348" s="20" t="s">
        <v>80</v>
      </c>
    </row>
    <row r="349" spans="1:65" s="2" customFormat="1" ht="6.95" customHeight="1">
      <c r="A349" s="37"/>
      <c r="B349" s="50"/>
      <c r="C349" s="51"/>
      <c r="D349" s="51"/>
      <c r="E349" s="51"/>
      <c r="F349" s="51"/>
      <c r="G349" s="51"/>
      <c r="H349" s="51"/>
      <c r="I349" s="51"/>
      <c r="J349" s="51"/>
      <c r="K349" s="51"/>
      <c r="L349" s="42"/>
      <c r="M349" s="37"/>
      <c r="O349" s="37"/>
      <c r="P349" s="37"/>
      <c r="Q349" s="37"/>
      <c r="R349" s="37"/>
      <c r="S349" s="37"/>
      <c r="T349" s="37"/>
      <c r="U349" s="37"/>
      <c r="V349" s="37"/>
      <c r="W349" s="37"/>
      <c r="X349" s="37"/>
      <c r="Y349" s="37"/>
      <c r="Z349" s="37"/>
      <c r="AA349" s="37"/>
      <c r="AB349" s="37"/>
      <c r="AC349" s="37"/>
      <c r="AD349" s="37"/>
      <c r="AE349" s="37"/>
    </row>
  </sheetData>
  <sheetProtection algorithmName="SHA-512" hashValue="cj/U2u3mbxPOfBzNc+bWhKApXmFZp1Q2Amn/kdlPh/zbkddKk0Z3EKDQM/Bz6I5Lzoc7wHHITA36MSH9hCzWhQ==" saltValue="N/UgK3ofZ0LkK8s3/gKb3oTeuEA2MJqWAg+Khz0+C2YuEM0Zb97ahP+VnWXyPg+WVtactnqkmOr2q4L5sh8WlQ==" spinCount="100000" sheet="1" objects="1" scenarios="1" formatColumns="0" formatRows="0" autoFilter="0"/>
  <autoFilter ref="C82:K348"/>
  <mergeCells count="6">
    <mergeCell ref="L2:V2"/>
    <mergeCell ref="E7:H7"/>
    <mergeCell ref="E16:H16"/>
    <mergeCell ref="E25:H25"/>
    <mergeCell ref="E46:H46"/>
    <mergeCell ref="E75:H75"/>
  </mergeCells>
  <hyperlinks>
    <hyperlink ref="F88" r:id="rId1"/>
    <hyperlink ref="F94" r:id="rId2"/>
    <hyperlink ref="F99" r:id="rId3"/>
    <hyperlink ref="F104" r:id="rId4"/>
    <hyperlink ref="F109" r:id="rId5"/>
    <hyperlink ref="F114" r:id="rId6"/>
    <hyperlink ref="F119" r:id="rId7"/>
    <hyperlink ref="F124" r:id="rId8"/>
    <hyperlink ref="F129" r:id="rId9"/>
    <hyperlink ref="F132" r:id="rId10"/>
    <hyperlink ref="F140" r:id="rId11"/>
    <hyperlink ref="F148" r:id="rId12"/>
    <hyperlink ref="F151" r:id="rId13"/>
    <hyperlink ref="F155" r:id="rId14"/>
    <hyperlink ref="F163" r:id="rId15"/>
    <hyperlink ref="F174" r:id="rId16"/>
    <hyperlink ref="F179" r:id="rId17"/>
    <hyperlink ref="F185" r:id="rId18"/>
    <hyperlink ref="F196" r:id="rId19"/>
    <hyperlink ref="F204" r:id="rId20"/>
    <hyperlink ref="F209" r:id="rId21"/>
    <hyperlink ref="F218" r:id="rId22"/>
    <hyperlink ref="F221" r:id="rId23"/>
    <hyperlink ref="F226" r:id="rId24"/>
    <hyperlink ref="F231" r:id="rId25"/>
    <hyperlink ref="F235" r:id="rId26"/>
    <hyperlink ref="F239" r:id="rId27"/>
    <hyperlink ref="F244" r:id="rId28"/>
    <hyperlink ref="F252" r:id="rId29"/>
    <hyperlink ref="F261" r:id="rId30"/>
    <hyperlink ref="F268" r:id="rId31"/>
    <hyperlink ref="F277" r:id="rId32"/>
    <hyperlink ref="F283" r:id="rId33"/>
    <hyperlink ref="F293" r:id="rId34"/>
    <hyperlink ref="F299" r:id="rId35"/>
    <hyperlink ref="F302" r:id="rId36"/>
    <hyperlink ref="F306" r:id="rId37"/>
    <hyperlink ref="F309" r:id="rId38"/>
    <hyperlink ref="F314" r:id="rId39"/>
    <hyperlink ref="F317" r:id="rId40"/>
    <hyperlink ref="F329" r:id="rId41"/>
    <hyperlink ref="F334" r:id="rId42"/>
    <hyperlink ref="F337" r:id="rId43"/>
    <hyperlink ref="F341" r:id="rId44"/>
    <hyperlink ref="F344" r:id="rId45"/>
    <hyperlink ref="F348" r:id="rId46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47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19"/>
  <sheetViews>
    <sheetView showGridLines="0" topLeftCell="A58" zoomScale="110" zoomScaleNormal="110" workbookViewId="0"/>
  </sheetViews>
  <sheetFormatPr defaultRowHeight="15"/>
  <cols>
    <col min="1" max="1" width="8.33203125" style="249" customWidth="1"/>
    <col min="2" max="2" width="1.6640625" style="249" customWidth="1"/>
    <col min="3" max="4" width="5" style="249" customWidth="1"/>
    <col min="5" max="5" width="11.6640625" style="249" customWidth="1"/>
    <col min="6" max="6" width="9.1640625" style="249" customWidth="1"/>
    <col min="7" max="7" width="5" style="249" customWidth="1"/>
    <col min="8" max="8" width="77.83203125" style="249" customWidth="1"/>
    <col min="9" max="10" width="20" style="249" customWidth="1"/>
    <col min="11" max="11" width="1.6640625" style="249" customWidth="1"/>
  </cols>
  <sheetData>
    <row r="1" spans="2:11" s="1" customFormat="1" ht="37.5" customHeight="1"/>
    <row r="2" spans="2:11" s="1" customFormat="1" ht="7.5" customHeight="1">
      <c r="B2" s="250"/>
      <c r="C2" s="251"/>
      <c r="D2" s="251"/>
      <c r="E2" s="251"/>
      <c r="F2" s="251"/>
      <c r="G2" s="251"/>
      <c r="H2" s="251"/>
      <c r="I2" s="251"/>
      <c r="J2" s="251"/>
      <c r="K2" s="252"/>
    </row>
    <row r="3" spans="2:11" s="17" customFormat="1" ht="45" customHeight="1">
      <c r="B3" s="253"/>
      <c r="C3" s="384" t="s">
        <v>532</v>
      </c>
      <c r="D3" s="384"/>
      <c r="E3" s="384"/>
      <c r="F3" s="384"/>
      <c r="G3" s="384"/>
      <c r="H3" s="384"/>
      <c r="I3" s="384"/>
      <c r="J3" s="384"/>
      <c r="K3" s="254"/>
    </row>
    <row r="4" spans="2:11" s="1" customFormat="1" ht="25.5" customHeight="1">
      <c r="B4" s="255"/>
      <c r="C4" s="383" t="s">
        <v>533</v>
      </c>
      <c r="D4" s="383"/>
      <c r="E4" s="383"/>
      <c r="F4" s="383"/>
      <c r="G4" s="383"/>
      <c r="H4" s="383"/>
      <c r="I4" s="383"/>
      <c r="J4" s="383"/>
      <c r="K4" s="256"/>
    </row>
    <row r="5" spans="2:11" s="1" customFormat="1" ht="5.25" customHeight="1">
      <c r="B5" s="255"/>
      <c r="C5" s="257"/>
      <c r="D5" s="257"/>
      <c r="E5" s="257"/>
      <c r="F5" s="257"/>
      <c r="G5" s="257"/>
      <c r="H5" s="257"/>
      <c r="I5" s="257"/>
      <c r="J5" s="257"/>
      <c r="K5" s="256"/>
    </row>
    <row r="6" spans="2:11" s="1" customFormat="1" ht="15" customHeight="1">
      <c r="B6" s="255"/>
      <c r="C6" s="382" t="s">
        <v>534</v>
      </c>
      <c r="D6" s="382"/>
      <c r="E6" s="382"/>
      <c r="F6" s="382"/>
      <c r="G6" s="382"/>
      <c r="H6" s="382"/>
      <c r="I6" s="382"/>
      <c r="J6" s="382"/>
      <c r="K6" s="256"/>
    </row>
    <row r="7" spans="2:11" s="1" customFormat="1" ht="15" customHeight="1">
      <c r="B7" s="259"/>
      <c r="C7" s="382" t="s">
        <v>535</v>
      </c>
      <c r="D7" s="382"/>
      <c r="E7" s="382"/>
      <c r="F7" s="382"/>
      <c r="G7" s="382"/>
      <c r="H7" s="382"/>
      <c r="I7" s="382"/>
      <c r="J7" s="382"/>
      <c r="K7" s="256"/>
    </row>
    <row r="8" spans="2:11" s="1" customFormat="1" ht="12.75" customHeight="1">
      <c r="B8" s="259"/>
      <c r="C8" s="258"/>
      <c r="D8" s="258"/>
      <c r="E8" s="258"/>
      <c r="F8" s="258"/>
      <c r="G8" s="258"/>
      <c r="H8" s="258"/>
      <c r="I8" s="258"/>
      <c r="J8" s="258"/>
      <c r="K8" s="256"/>
    </row>
    <row r="9" spans="2:11" s="1" customFormat="1" ht="15" customHeight="1">
      <c r="B9" s="259"/>
      <c r="C9" s="382" t="s">
        <v>536</v>
      </c>
      <c r="D9" s="382"/>
      <c r="E9" s="382"/>
      <c r="F9" s="382"/>
      <c r="G9" s="382"/>
      <c r="H9" s="382"/>
      <c r="I9" s="382"/>
      <c r="J9" s="382"/>
      <c r="K9" s="256"/>
    </row>
    <row r="10" spans="2:11" s="1" customFormat="1" ht="15" customHeight="1">
      <c r="B10" s="259"/>
      <c r="C10" s="258"/>
      <c r="D10" s="382" t="s">
        <v>537</v>
      </c>
      <c r="E10" s="382"/>
      <c r="F10" s="382"/>
      <c r="G10" s="382"/>
      <c r="H10" s="382"/>
      <c r="I10" s="382"/>
      <c r="J10" s="382"/>
      <c r="K10" s="256"/>
    </row>
    <row r="11" spans="2:11" s="1" customFormat="1" ht="15" customHeight="1">
      <c r="B11" s="259"/>
      <c r="C11" s="260"/>
      <c r="D11" s="382" t="s">
        <v>538</v>
      </c>
      <c r="E11" s="382"/>
      <c r="F11" s="382"/>
      <c r="G11" s="382"/>
      <c r="H11" s="382"/>
      <c r="I11" s="382"/>
      <c r="J11" s="382"/>
      <c r="K11" s="256"/>
    </row>
    <row r="12" spans="2:11" s="1" customFormat="1" ht="15" customHeight="1">
      <c r="B12" s="259"/>
      <c r="C12" s="260"/>
      <c r="D12" s="258"/>
      <c r="E12" s="258"/>
      <c r="F12" s="258"/>
      <c r="G12" s="258"/>
      <c r="H12" s="258"/>
      <c r="I12" s="258"/>
      <c r="J12" s="258"/>
      <c r="K12" s="256"/>
    </row>
    <row r="13" spans="2:11" s="1" customFormat="1" ht="15" customHeight="1">
      <c r="B13" s="259"/>
      <c r="C13" s="260"/>
      <c r="D13" s="261" t="s">
        <v>539</v>
      </c>
      <c r="E13" s="258"/>
      <c r="F13" s="258"/>
      <c r="G13" s="258"/>
      <c r="H13" s="258"/>
      <c r="I13" s="258"/>
      <c r="J13" s="258"/>
      <c r="K13" s="256"/>
    </row>
    <row r="14" spans="2:11" s="1" customFormat="1" ht="12.75" customHeight="1">
      <c r="B14" s="259"/>
      <c r="C14" s="260"/>
      <c r="D14" s="260"/>
      <c r="E14" s="260"/>
      <c r="F14" s="260"/>
      <c r="G14" s="260"/>
      <c r="H14" s="260"/>
      <c r="I14" s="260"/>
      <c r="J14" s="260"/>
      <c r="K14" s="256"/>
    </row>
    <row r="15" spans="2:11" s="1" customFormat="1" ht="15" customHeight="1">
      <c r="B15" s="259"/>
      <c r="C15" s="260"/>
      <c r="D15" s="382" t="s">
        <v>540</v>
      </c>
      <c r="E15" s="382"/>
      <c r="F15" s="382"/>
      <c r="G15" s="382"/>
      <c r="H15" s="382"/>
      <c r="I15" s="382"/>
      <c r="J15" s="382"/>
      <c r="K15" s="256"/>
    </row>
    <row r="16" spans="2:11" s="1" customFormat="1" ht="15" customHeight="1">
      <c r="B16" s="259"/>
      <c r="C16" s="260"/>
      <c r="D16" s="382" t="s">
        <v>541</v>
      </c>
      <c r="E16" s="382"/>
      <c r="F16" s="382"/>
      <c r="G16" s="382"/>
      <c r="H16" s="382"/>
      <c r="I16" s="382"/>
      <c r="J16" s="382"/>
      <c r="K16" s="256"/>
    </row>
    <row r="17" spans="2:11" s="1" customFormat="1" ht="15" customHeight="1">
      <c r="B17" s="259"/>
      <c r="C17" s="260"/>
      <c r="D17" s="382" t="s">
        <v>542</v>
      </c>
      <c r="E17" s="382"/>
      <c r="F17" s="382"/>
      <c r="G17" s="382"/>
      <c r="H17" s="382"/>
      <c r="I17" s="382"/>
      <c r="J17" s="382"/>
      <c r="K17" s="256"/>
    </row>
    <row r="18" spans="2:11" s="1" customFormat="1" ht="15" customHeight="1">
      <c r="B18" s="259"/>
      <c r="C18" s="260"/>
      <c r="D18" s="260"/>
      <c r="E18" s="262" t="s">
        <v>77</v>
      </c>
      <c r="F18" s="382" t="s">
        <v>543</v>
      </c>
      <c r="G18" s="382"/>
      <c r="H18" s="382"/>
      <c r="I18" s="382"/>
      <c r="J18" s="382"/>
      <c r="K18" s="256"/>
    </row>
    <row r="19" spans="2:11" s="1" customFormat="1" ht="15" customHeight="1">
      <c r="B19" s="259"/>
      <c r="C19" s="260"/>
      <c r="D19" s="260"/>
      <c r="E19" s="262" t="s">
        <v>544</v>
      </c>
      <c r="F19" s="382" t="s">
        <v>545</v>
      </c>
      <c r="G19" s="382"/>
      <c r="H19" s="382"/>
      <c r="I19" s="382"/>
      <c r="J19" s="382"/>
      <c r="K19" s="256"/>
    </row>
    <row r="20" spans="2:11" s="1" customFormat="1" ht="15" customHeight="1">
      <c r="B20" s="259"/>
      <c r="C20" s="260"/>
      <c r="D20" s="260"/>
      <c r="E20" s="262" t="s">
        <v>546</v>
      </c>
      <c r="F20" s="382" t="s">
        <v>547</v>
      </c>
      <c r="G20" s="382"/>
      <c r="H20" s="382"/>
      <c r="I20" s="382"/>
      <c r="J20" s="382"/>
      <c r="K20" s="256"/>
    </row>
    <row r="21" spans="2:11" s="1" customFormat="1" ht="15" customHeight="1">
      <c r="B21" s="259"/>
      <c r="C21" s="260"/>
      <c r="D21" s="260"/>
      <c r="E21" s="262" t="s">
        <v>548</v>
      </c>
      <c r="F21" s="382" t="s">
        <v>549</v>
      </c>
      <c r="G21" s="382"/>
      <c r="H21" s="382"/>
      <c r="I21" s="382"/>
      <c r="J21" s="382"/>
      <c r="K21" s="256"/>
    </row>
    <row r="22" spans="2:11" s="1" customFormat="1" ht="15" customHeight="1">
      <c r="B22" s="259"/>
      <c r="C22" s="260"/>
      <c r="D22" s="260"/>
      <c r="E22" s="262" t="s">
        <v>550</v>
      </c>
      <c r="F22" s="382" t="s">
        <v>551</v>
      </c>
      <c r="G22" s="382"/>
      <c r="H22" s="382"/>
      <c r="I22" s="382"/>
      <c r="J22" s="382"/>
      <c r="K22" s="256"/>
    </row>
    <row r="23" spans="2:11" s="1" customFormat="1" ht="15" customHeight="1">
      <c r="B23" s="259"/>
      <c r="C23" s="260"/>
      <c r="D23" s="260"/>
      <c r="E23" s="262" t="s">
        <v>552</v>
      </c>
      <c r="F23" s="382" t="s">
        <v>553</v>
      </c>
      <c r="G23" s="382"/>
      <c r="H23" s="382"/>
      <c r="I23" s="382"/>
      <c r="J23" s="382"/>
      <c r="K23" s="256"/>
    </row>
    <row r="24" spans="2:11" s="1" customFormat="1" ht="12.75" customHeight="1">
      <c r="B24" s="259"/>
      <c r="C24" s="260"/>
      <c r="D24" s="260"/>
      <c r="E24" s="260"/>
      <c r="F24" s="260"/>
      <c r="G24" s="260"/>
      <c r="H24" s="260"/>
      <c r="I24" s="260"/>
      <c r="J24" s="260"/>
      <c r="K24" s="256"/>
    </row>
    <row r="25" spans="2:11" s="1" customFormat="1" ht="15" customHeight="1">
      <c r="B25" s="259"/>
      <c r="C25" s="382" t="s">
        <v>554</v>
      </c>
      <c r="D25" s="382"/>
      <c r="E25" s="382"/>
      <c r="F25" s="382"/>
      <c r="G25" s="382"/>
      <c r="H25" s="382"/>
      <c r="I25" s="382"/>
      <c r="J25" s="382"/>
      <c r="K25" s="256"/>
    </row>
    <row r="26" spans="2:11" s="1" customFormat="1" ht="15" customHeight="1">
      <c r="B26" s="259"/>
      <c r="C26" s="382" t="s">
        <v>555</v>
      </c>
      <c r="D26" s="382"/>
      <c r="E26" s="382"/>
      <c r="F26" s="382"/>
      <c r="G26" s="382"/>
      <c r="H26" s="382"/>
      <c r="I26" s="382"/>
      <c r="J26" s="382"/>
      <c r="K26" s="256"/>
    </row>
    <row r="27" spans="2:11" s="1" customFormat="1" ht="15" customHeight="1">
      <c r="B27" s="259"/>
      <c r="C27" s="258"/>
      <c r="D27" s="382" t="s">
        <v>556</v>
      </c>
      <c r="E27" s="382"/>
      <c r="F27" s="382"/>
      <c r="G27" s="382"/>
      <c r="H27" s="382"/>
      <c r="I27" s="382"/>
      <c r="J27" s="382"/>
      <c r="K27" s="256"/>
    </row>
    <row r="28" spans="2:11" s="1" customFormat="1" ht="15" customHeight="1">
      <c r="B28" s="259"/>
      <c r="C28" s="260"/>
      <c r="D28" s="382" t="s">
        <v>557</v>
      </c>
      <c r="E28" s="382"/>
      <c r="F28" s="382"/>
      <c r="G28" s="382"/>
      <c r="H28" s="382"/>
      <c r="I28" s="382"/>
      <c r="J28" s="382"/>
      <c r="K28" s="256"/>
    </row>
    <row r="29" spans="2:11" s="1" customFormat="1" ht="12.75" customHeight="1">
      <c r="B29" s="259"/>
      <c r="C29" s="260"/>
      <c r="D29" s="260"/>
      <c r="E29" s="260"/>
      <c r="F29" s="260"/>
      <c r="G29" s="260"/>
      <c r="H29" s="260"/>
      <c r="I29" s="260"/>
      <c r="J29" s="260"/>
      <c r="K29" s="256"/>
    </row>
    <row r="30" spans="2:11" s="1" customFormat="1" ht="15" customHeight="1">
      <c r="B30" s="259"/>
      <c r="C30" s="260"/>
      <c r="D30" s="382" t="s">
        <v>558</v>
      </c>
      <c r="E30" s="382"/>
      <c r="F30" s="382"/>
      <c r="G30" s="382"/>
      <c r="H30" s="382"/>
      <c r="I30" s="382"/>
      <c r="J30" s="382"/>
      <c r="K30" s="256"/>
    </row>
    <row r="31" spans="2:11" s="1" customFormat="1" ht="15" customHeight="1">
      <c r="B31" s="259"/>
      <c r="C31" s="260"/>
      <c r="D31" s="382" t="s">
        <v>559</v>
      </c>
      <c r="E31" s="382"/>
      <c r="F31" s="382"/>
      <c r="G31" s="382"/>
      <c r="H31" s="382"/>
      <c r="I31" s="382"/>
      <c r="J31" s="382"/>
      <c r="K31" s="256"/>
    </row>
    <row r="32" spans="2:11" s="1" customFormat="1" ht="12.75" customHeight="1">
      <c r="B32" s="259"/>
      <c r="C32" s="260"/>
      <c r="D32" s="260"/>
      <c r="E32" s="260"/>
      <c r="F32" s="260"/>
      <c r="G32" s="260"/>
      <c r="H32" s="260"/>
      <c r="I32" s="260"/>
      <c r="J32" s="260"/>
      <c r="K32" s="256"/>
    </row>
    <row r="33" spans="2:11" s="1" customFormat="1" ht="15" customHeight="1">
      <c r="B33" s="259"/>
      <c r="C33" s="260"/>
      <c r="D33" s="382" t="s">
        <v>560</v>
      </c>
      <c r="E33" s="382"/>
      <c r="F33" s="382"/>
      <c r="G33" s="382"/>
      <c r="H33" s="382"/>
      <c r="I33" s="382"/>
      <c r="J33" s="382"/>
      <c r="K33" s="256"/>
    </row>
    <row r="34" spans="2:11" s="1" customFormat="1" ht="15" customHeight="1">
      <c r="B34" s="259"/>
      <c r="C34" s="260"/>
      <c r="D34" s="382" t="s">
        <v>561</v>
      </c>
      <c r="E34" s="382"/>
      <c r="F34" s="382"/>
      <c r="G34" s="382"/>
      <c r="H34" s="382"/>
      <c r="I34" s="382"/>
      <c r="J34" s="382"/>
      <c r="K34" s="256"/>
    </row>
    <row r="35" spans="2:11" s="1" customFormat="1" ht="15" customHeight="1">
      <c r="B35" s="259"/>
      <c r="C35" s="260"/>
      <c r="D35" s="382" t="s">
        <v>562</v>
      </c>
      <c r="E35" s="382"/>
      <c r="F35" s="382"/>
      <c r="G35" s="382"/>
      <c r="H35" s="382"/>
      <c r="I35" s="382"/>
      <c r="J35" s="382"/>
      <c r="K35" s="256"/>
    </row>
    <row r="36" spans="2:11" s="1" customFormat="1" ht="15" customHeight="1">
      <c r="B36" s="259"/>
      <c r="C36" s="260"/>
      <c r="D36" s="258"/>
      <c r="E36" s="261" t="s">
        <v>97</v>
      </c>
      <c r="F36" s="258"/>
      <c r="G36" s="382" t="s">
        <v>563</v>
      </c>
      <c r="H36" s="382"/>
      <c r="I36" s="382"/>
      <c r="J36" s="382"/>
      <c r="K36" s="256"/>
    </row>
    <row r="37" spans="2:11" s="1" customFormat="1" ht="30.75" customHeight="1">
      <c r="B37" s="259"/>
      <c r="C37" s="260"/>
      <c r="D37" s="258"/>
      <c r="E37" s="261" t="s">
        <v>564</v>
      </c>
      <c r="F37" s="258"/>
      <c r="G37" s="382" t="s">
        <v>565</v>
      </c>
      <c r="H37" s="382"/>
      <c r="I37" s="382"/>
      <c r="J37" s="382"/>
      <c r="K37" s="256"/>
    </row>
    <row r="38" spans="2:11" s="1" customFormat="1" ht="15" customHeight="1">
      <c r="B38" s="259"/>
      <c r="C38" s="260"/>
      <c r="D38" s="258"/>
      <c r="E38" s="261" t="s">
        <v>54</v>
      </c>
      <c r="F38" s="258"/>
      <c r="G38" s="382" t="s">
        <v>566</v>
      </c>
      <c r="H38" s="382"/>
      <c r="I38" s="382"/>
      <c r="J38" s="382"/>
      <c r="K38" s="256"/>
    </row>
    <row r="39" spans="2:11" s="1" customFormat="1" ht="15" customHeight="1">
      <c r="B39" s="259"/>
      <c r="C39" s="260"/>
      <c r="D39" s="258"/>
      <c r="E39" s="261" t="s">
        <v>55</v>
      </c>
      <c r="F39" s="258"/>
      <c r="G39" s="382" t="s">
        <v>567</v>
      </c>
      <c r="H39" s="382"/>
      <c r="I39" s="382"/>
      <c r="J39" s="382"/>
      <c r="K39" s="256"/>
    </row>
    <row r="40" spans="2:11" s="1" customFormat="1" ht="15" customHeight="1">
      <c r="B40" s="259"/>
      <c r="C40" s="260"/>
      <c r="D40" s="258"/>
      <c r="E40" s="261" t="s">
        <v>98</v>
      </c>
      <c r="F40" s="258"/>
      <c r="G40" s="382" t="s">
        <v>568</v>
      </c>
      <c r="H40" s="382"/>
      <c r="I40" s="382"/>
      <c r="J40" s="382"/>
      <c r="K40" s="256"/>
    </row>
    <row r="41" spans="2:11" s="1" customFormat="1" ht="15" customHeight="1">
      <c r="B41" s="259"/>
      <c r="C41" s="260"/>
      <c r="D41" s="258"/>
      <c r="E41" s="261" t="s">
        <v>99</v>
      </c>
      <c r="F41" s="258"/>
      <c r="G41" s="382" t="s">
        <v>569</v>
      </c>
      <c r="H41" s="382"/>
      <c r="I41" s="382"/>
      <c r="J41" s="382"/>
      <c r="K41" s="256"/>
    </row>
    <row r="42" spans="2:11" s="1" customFormat="1" ht="15" customHeight="1">
      <c r="B42" s="259"/>
      <c r="C42" s="260"/>
      <c r="D42" s="258"/>
      <c r="E42" s="261" t="s">
        <v>570</v>
      </c>
      <c r="F42" s="258"/>
      <c r="G42" s="382" t="s">
        <v>571</v>
      </c>
      <c r="H42" s="382"/>
      <c r="I42" s="382"/>
      <c r="J42" s="382"/>
      <c r="K42" s="256"/>
    </row>
    <row r="43" spans="2:11" s="1" customFormat="1" ht="15" customHeight="1">
      <c r="B43" s="259"/>
      <c r="C43" s="260"/>
      <c r="D43" s="258"/>
      <c r="E43" s="261"/>
      <c r="F43" s="258"/>
      <c r="G43" s="382" t="s">
        <v>572</v>
      </c>
      <c r="H43" s="382"/>
      <c r="I43" s="382"/>
      <c r="J43" s="382"/>
      <c r="K43" s="256"/>
    </row>
    <row r="44" spans="2:11" s="1" customFormat="1" ht="15" customHeight="1">
      <c r="B44" s="259"/>
      <c r="C44" s="260"/>
      <c r="D44" s="258"/>
      <c r="E44" s="261" t="s">
        <v>573</v>
      </c>
      <c r="F44" s="258"/>
      <c r="G44" s="382" t="s">
        <v>574</v>
      </c>
      <c r="H44" s="382"/>
      <c r="I44" s="382"/>
      <c r="J44" s="382"/>
      <c r="K44" s="256"/>
    </row>
    <row r="45" spans="2:11" s="1" customFormat="1" ht="15" customHeight="1">
      <c r="B45" s="259"/>
      <c r="C45" s="260"/>
      <c r="D45" s="258"/>
      <c r="E45" s="261" t="s">
        <v>101</v>
      </c>
      <c r="F45" s="258"/>
      <c r="G45" s="382" t="s">
        <v>575</v>
      </c>
      <c r="H45" s="382"/>
      <c r="I45" s="382"/>
      <c r="J45" s="382"/>
      <c r="K45" s="256"/>
    </row>
    <row r="46" spans="2:11" s="1" customFormat="1" ht="12.75" customHeight="1">
      <c r="B46" s="259"/>
      <c r="C46" s="260"/>
      <c r="D46" s="258"/>
      <c r="E46" s="258"/>
      <c r="F46" s="258"/>
      <c r="G46" s="258"/>
      <c r="H46" s="258"/>
      <c r="I46" s="258"/>
      <c r="J46" s="258"/>
      <c r="K46" s="256"/>
    </row>
    <row r="47" spans="2:11" s="1" customFormat="1" ht="15" customHeight="1">
      <c r="B47" s="259"/>
      <c r="C47" s="260"/>
      <c r="D47" s="382" t="s">
        <v>576</v>
      </c>
      <c r="E47" s="382"/>
      <c r="F47" s="382"/>
      <c r="G47" s="382"/>
      <c r="H47" s="382"/>
      <c r="I47" s="382"/>
      <c r="J47" s="382"/>
      <c r="K47" s="256"/>
    </row>
    <row r="48" spans="2:11" s="1" customFormat="1" ht="15" customHeight="1">
      <c r="B48" s="259"/>
      <c r="C48" s="260"/>
      <c r="D48" s="260"/>
      <c r="E48" s="382" t="s">
        <v>577</v>
      </c>
      <c r="F48" s="382"/>
      <c r="G48" s="382"/>
      <c r="H48" s="382"/>
      <c r="I48" s="382"/>
      <c r="J48" s="382"/>
      <c r="K48" s="256"/>
    </row>
    <row r="49" spans="2:11" s="1" customFormat="1" ht="15" customHeight="1">
      <c r="B49" s="259"/>
      <c r="C49" s="260"/>
      <c r="D49" s="260"/>
      <c r="E49" s="382" t="s">
        <v>578</v>
      </c>
      <c r="F49" s="382"/>
      <c r="G49" s="382"/>
      <c r="H49" s="382"/>
      <c r="I49" s="382"/>
      <c r="J49" s="382"/>
      <c r="K49" s="256"/>
    </row>
    <row r="50" spans="2:11" s="1" customFormat="1" ht="15" customHeight="1">
      <c r="B50" s="259"/>
      <c r="C50" s="260"/>
      <c r="D50" s="260"/>
      <c r="E50" s="382" t="s">
        <v>579</v>
      </c>
      <c r="F50" s="382"/>
      <c r="G50" s="382"/>
      <c r="H50" s="382"/>
      <c r="I50" s="382"/>
      <c r="J50" s="382"/>
      <c r="K50" s="256"/>
    </row>
    <row r="51" spans="2:11" s="1" customFormat="1" ht="15" customHeight="1">
      <c r="B51" s="259"/>
      <c r="C51" s="260"/>
      <c r="D51" s="382" t="s">
        <v>580</v>
      </c>
      <c r="E51" s="382"/>
      <c r="F51" s="382"/>
      <c r="G51" s="382"/>
      <c r="H51" s="382"/>
      <c r="I51" s="382"/>
      <c r="J51" s="382"/>
      <c r="K51" s="256"/>
    </row>
    <row r="52" spans="2:11" s="1" customFormat="1" ht="25.5" customHeight="1">
      <c r="B52" s="255"/>
      <c r="C52" s="383" t="s">
        <v>581</v>
      </c>
      <c r="D52" s="383"/>
      <c r="E52" s="383"/>
      <c r="F52" s="383"/>
      <c r="G52" s="383"/>
      <c r="H52" s="383"/>
      <c r="I52" s="383"/>
      <c r="J52" s="383"/>
      <c r="K52" s="256"/>
    </row>
    <row r="53" spans="2:11" s="1" customFormat="1" ht="5.25" customHeight="1">
      <c r="B53" s="255"/>
      <c r="C53" s="257"/>
      <c r="D53" s="257"/>
      <c r="E53" s="257"/>
      <c r="F53" s="257"/>
      <c r="G53" s="257"/>
      <c r="H53" s="257"/>
      <c r="I53" s="257"/>
      <c r="J53" s="257"/>
      <c r="K53" s="256"/>
    </row>
    <row r="54" spans="2:11" s="1" customFormat="1" ht="15" customHeight="1">
      <c r="B54" s="255"/>
      <c r="C54" s="382" t="s">
        <v>582</v>
      </c>
      <c r="D54" s="382"/>
      <c r="E54" s="382"/>
      <c r="F54" s="382"/>
      <c r="G54" s="382"/>
      <c r="H54" s="382"/>
      <c r="I54" s="382"/>
      <c r="J54" s="382"/>
      <c r="K54" s="256"/>
    </row>
    <row r="55" spans="2:11" s="1" customFormat="1" ht="15" customHeight="1">
      <c r="B55" s="255"/>
      <c r="C55" s="382" t="s">
        <v>583</v>
      </c>
      <c r="D55" s="382"/>
      <c r="E55" s="382"/>
      <c r="F55" s="382"/>
      <c r="G55" s="382"/>
      <c r="H55" s="382"/>
      <c r="I55" s="382"/>
      <c r="J55" s="382"/>
      <c r="K55" s="256"/>
    </row>
    <row r="56" spans="2:11" s="1" customFormat="1" ht="12.75" customHeight="1">
      <c r="B56" s="255"/>
      <c r="C56" s="258"/>
      <c r="D56" s="258"/>
      <c r="E56" s="258"/>
      <c r="F56" s="258"/>
      <c r="G56" s="258"/>
      <c r="H56" s="258"/>
      <c r="I56" s="258"/>
      <c r="J56" s="258"/>
      <c r="K56" s="256"/>
    </row>
    <row r="57" spans="2:11" s="1" customFormat="1" ht="15" customHeight="1">
      <c r="B57" s="255"/>
      <c r="C57" s="382" t="s">
        <v>584</v>
      </c>
      <c r="D57" s="382"/>
      <c r="E57" s="382"/>
      <c r="F57" s="382"/>
      <c r="G57" s="382"/>
      <c r="H57" s="382"/>
      <c r="I57" s="382"/>
      <c r="J57" s="382"/>
      <c r="K57" s="256"/>
    </row>
    <row r="58" spans="2:11" s="1" customFormat="1" ht="15" customHeight="1">
      <c r="B58" s="255"/>
      <c r="C58" s="260"/>
      <c r="D58" s="382" t="s">
        <v>585</v>
      </c>
      <c r="E58" s="382"/>
      <c r="F58" s="382"/>
      <c r="G58" s="382"/>
      <c r="H58" s="382"/>
      <c r="I58" s="382"/>
      <c r="J58" s="382"/>
      <c r="K58" s="256"/>
    </row>
    <row r="59" spans="2:11" s="1" customFormat="1" ht="15" customHeight="1">
      <c r="B59" s="255"/>
      <c r="C59" s="260"/>
      <c r="D59" s="382" t="s">
        <v>586</v>
      </c>
      <c r="E59" s="382"/>
      <c r="F59" s="382"/>
      <c r="G59" s="382"/>
      <c r="H59" s="382"/>
      <c r="I59" s="382"/>
      <c r="J59" s="382"/>
      <c r="K59" s="256"/>
    </row>
    <row r="60" spans="2:11" s="1" customFormat="1" ht="15" customHeight="1">
      <c r="B60" s="255"/>
      <c r="C60" s="260"/>
      <c r="D60" s="382" t="s">
        <v>587</v>
      </c>
      <c r="E60" s="382"/>
      <c r="F60" s="382"/>
      <c r="G60" s="382"/>
      <c r="H60" s="382"/>
      <c r="I60" s="382"/>
      <c r="J60" s="382"/>
      <c r="K60" s="256"/>
    </row>
    <row r="61" spans="2:11" s="1" customFormat="1" ht="15" customHeight="1">
      <c r="B61" s="255"/>
      <c r="C61" s="260"/>
      <c r="D61" s="382" t="s">
        <v>588</v>
      </c>
      <c r="E61" s="382"/>
      <c r="F61" s="382"/>
      <c r="G61" s="382"/>
      <c r="H61" s="382"/>
      <c r="I61" s="382"/>
      <c r="J61" s="382"/>
      <c r="K61" s="256"/>
    </row>
    <row r="62" spans="2:11" s="1" customFormat="1" ht="15" customHeight="1">
      <c r="B62" s="255"/>
      <c r="C62" s="260"/>
      <c r="D62" s="385" t="s">
        <v>589</v>
      </c>
      <c r="E62" s="385"/>
      <c r="F62" s="385"/>
      <c r="G62" s="385"/>
      <c r="H62" s="385"/>
      <c r="I62" s="385"/>
      <c r="J62" s="385"/>
      <c r="K62" s="256"/>
    </row>
    <row r="63" spans="2:11" s="1" customFormat="1" ht="15" customHeight="1">
      <c r="B63" s="255"/>
      <c r="C63" s="260"/>
      <c r="D63" s="382" t="s">
        <v>590</v>
      </c>
      <c r="E63" s="382"/>
      <c r="F63" s="382"/>
      <c r="G63" s="382"/>
      <c r="H63" s="382"/>
      <c r="I63" s="382"/>
      <c r="J63" s="382"/>
      <c r="K63" s="256"/>
    </row>
    <row r="64" spans="2:11" s="1" customFormat="1" ht="12.75" customHeight="1">
      <c r="B64" s="255"/>
      <c r="C64" s="260"/>
      <c r="D64" s="260"/>
      <c r="E64" s="263"/>
      <c r="F64" s="260"/>
      <c r="G64" s="260"/>
      <c r="H64" s="260"/>
      <c r="I64" s="260"/>
      <c r="J64" s="260"/>
      <c r="K64" s="256"/>
    </row>
    <row r="65" spans="2:11" s="1" customFormat="1" ht="15" customHeight="1">
      <c r="B65" s="255"/>
      <c r="C65" s="260"/>
      <c r="D65" s="382" t="s">
        <v>591</v>
      </c>
      <c r="E65" s="382"/>
      <c r="F65" s="382"/>
      <c r="G65" s="382"/>
      <c r="H65" s="382"/>
      <c r="I65" s="382"/>
      <c r="J65" s="382"/>
      <c r="K65" s="256"/>
    </row>
    <row r="66" spans="2:11" s="1" customFormat="1" ht="15" customHeight="1">
      <c r="B66" s="255"/>
      <c r="C66" s="260"/>
      <c r="D66" s="385" t="s">
        <v>592</v>
      </c>
      <c r="E66" s="385"/>
      <c r="F66" s="385"/>
      <c r="G66" s="385"/>
      <c r="H66" s="385"/>
      <c r="I66" s="385"/>
      <c r="J66" s="385"/>
      <c r="K66" s="256"/>
    </row>
    <row r="67" spans="2:11" s="1" customFormat="1" ht="15" customHeight="1">
      <c r="B67" s="255"/>
      <c r="C67" s="260"/>
      <c r="D67" s="382" t="s">
        <v>593</v>
      </c>
      <c r="E67" s="382"/>
      <c r="F67" s="382"/>
      <c r="G67" s="382"/>
      <c r="H67" s="382"/>
      <c r="I67" s="382"/>
      <c r="J67" s="382"/>
      <c r="K67" s="256"/>
    </row>
    <row r="68" spans="2:11" s="1" customFormat="1" ht="15" customHeight="1">
      <c r="B68" s="255"/>
      <c r="C68" s="260"/>
      <c r="D68" s="382" t="s">
        <v>594</v>
      </c>
      <c r="E68" s="382"/>
      <c r="F68" s="382"/>
      <c r="G68" s="382"/>
      <c r="H68" s="382"/>
      <c r="I68" s="382"/>
      <c r="J68" s="382"/>
      <c r="K68" s="256"/>
    </row>
    <row r="69" spans="2:11" s="1" customFormat="1" ht="15" customHeight="1">
      <c r="B69" s="255"/>
      <c r="C69" s="260"/>
      <c r="D69" s="382" t="s">
        <v>595</v>
      </c>
      <c r="E69" s="382"/>
      <c r="F69" s="382"/>
      <c r="G69" s="382"/>
      <c r="H69" s="382"/>
      <c r="I69" s="382"/>
      <c r="J69" s="382"/>
      <c r="K69" s="256"/>
    </row>
    <row r="70" spans="2:11" s="1" customFormat="1" ht="15" customHeight="1">
      <c r="B70" s="255"/>
      <c r="C70" s="260"/>
      <c r="D70" s="382" t="s">
        <v>596</v>
      </c>
      <c r="E70" s="382"/>
      <c r="F70" s="382"/>
      <c r="G70" s="382"/>
      <c r="H70" s="382"/>
      <c r="I70" s="382"/>
      <c r="J70" s="382"/>
      <c r="K70" s="256"/>
    </row>
    <row r="71" spans="2:11" s="1" customFormat="1" ht="12.75" customHeight="1">
      <c r="B71" s="264"/>
      <c r="C71" s="265"/>
      <c r="D71" s="265"/>
      <c r="E71" s="265"/>
      <c r="F71" s="265"/>
      <c r="G71" s="265"/>
      <c r="H71" s="265"/>
      <c r="I71" s="265"/>
      <c r="J71" s="265"/>
      <c r="K71" s="266"/>
    </row>
    <row r="72" spans="2:11" s="1" customFormat="1" ht="18.75" customHeight="1">
      <c r="B72" s="267"/>
      <c r="C72" s="267"/>
      <c r="D72" s="267"/>
      <c r="E72" s="267"/>
      <c r="F72" s="267"/>
      <c r="G72" s="267"/>
      <c r="H72" s="267"/>
      <c r="I72" s="267"/>
      <c r="J72" s="267"/>
      <c r="K72" s="268"/>
    </row>
    <row r="73" spans="2:11" s="1" customFormat="1" ht="18.75" customHeight="1">
      <c r="B73" s="268"/>
      <c r="C73" s="268"/>
      <c r="D73" s="268"/>
      <c r="E73" s="268"/>
      <c r="F73" s="268"/>
      <c r="G73" s="268"/>
      <c r="H73" s="268"/>
      <c r="I73" s="268"/>
      <c r="J73" s="268"/>
      <c r="K73" s="268"/>
    </row>
    <row r="74" spans="2:11" s="1" customFormat="1" ht="7.5" customHeight="1">
      <c r="B74" s="269"/>
      <c r="C74" s="270"/>
      <c r="D74" s="270"/>
      <c r="E74" s="270"/>
      <c r="F74" s="270"/>
      <c r="G74" s="270"/>
      <c r="H74" s="270"/>
      <c r="I74" s="270"/>
      <c r="J74" s="270"/>
      <c r="K74" s="271"/>
    </row>
    <row r="75" spans="2:11" s="1" customFormat="1" ht="45" customHeight="1">
      <c r="B75" s="272"/>
      <c r="C75" s="386" t="s">
        <v>597</v>
      </c>
      <c r="D75" s="386"/>
      <c r="E75" s="386"/>
      <c r="F75" s="386"/>
      <c r="G75" s="386"/>
      <c r="H75" s="386"/>
      <c r="I75" s="386"/>
      <c r="J75" s="386"/>
      <c r="K75" s="273"/>
    </row>
    <row r="76" spans="2:11" s="1" customFormat="1" ht="17.25" customHeight="1">
      <c r="B76" s="272"/>
      <c r="C76" s="274" t="s">
        <v>598</v>
      </c>
      <c r="D76" s="274"/>
      <c r="E76" s="274"/>
      <c r="F76" s="274" t="s">
        <v>599</v>
      </c>
      <c r="G76" s="275"/>
      <c r="H76" s="274" t="s">
        <v>55</v>
      </c>
      <c r="I76" s="274" t="s">
        <v>58</v>
      </c>
      <c r="J76" s="274" t="s">
        <v>600</v>
      </c>
      <c r="K76" s="273"/>
    </row>
    <row r="77" spans="2:11" s="1" customFormat="1" ht="17.25" customHeight="1">
      <c r="B77" s="272"/>
      <c r="C77" s="276" t="s">
        <v>601</v>
      </c>
      <c r="D77" s="276"/>
      <c r="E77" s="276"/>
      <c r="F77" s="277" t="s">
        <v>602</v>
      </c>
      <c r="G77" s="278"/>
      <c r="H77" s="276"/>
      <c r="I77" s="276"/>
      <c r="J77" s="276" t="s">
        <v>603</v>
      </c>
      <c r="K77" s="273"/>
    </row>
    <row r="78" spans="2:11" s="1" customFormat="1" ht="5.25" customHeight="1">
      <c r="B78" s="272"/>
      <c r="C78" s="279"/>
      <c r="D78" s="279"/>
      <c r="E78" s="279"/>
      <c r="F78" s="279"/>
      <c r="G78" s="280"/>
      <c r="H78" s="279"/>
      <c r="I78" s="279"/>
      <c r="J78" s="279"/>
      <c r="K78" s="273"/>
    </row>
    <row r="79" spans="2:11" s="1" customFormat="1" ht="15" customHeight="1">
      <c r="B79" s="272"/>
      <c r="C79" s="261" t="s">
        <v>54</v>
      </c>
      <c r="D79" s="281"/>
      <c r="E79" s="281"/>
      <c r="F79" s="282" t="s">
        <v>604</v>
      </c>
      <c r="G79" s="283"/>
      <c r="H79" s="261" t="s">
        <v>605</v>
      </c>
      <c r="I79" s="261" t="s">
        <v>606</v>
      </c>
      <c r="J79" s="261">
        <v>20</v>
      </c>
      <c r="K79" s="273"/>
    </row>
    <row r="80" spans="2:11" s="1" customFormat="1" ht="15" customHeight="1">
      <c r="B80" s="272"/>
      <c r="C80" s="261" t="s">
        <v>607</v>
      </c>
      <c r="D80" s="261"/>
      <c r="E80" s="261"/>
      <c r="F80" s="282" t="s">
        <v>604</v>
      </c>
      <c r="G80" s="283"/>
      <c r="H80" s="261" t="s">
        <v>608</v>
      </c>
      <c r="I80" s="261" t="s">
        <v>606</v>
      </c>
      <c r="J80" s="261">
        <v>120</v>
      </c>
      <c r="K80" s="273"/>
    </row>
    <row r="81" spans="2:11" s="1" customFormat="1" ht="15" customHeight="1">
      <c r="B81" s="284"/>
      <c r="C81" s="261" t="s">
        <v>609</v>
      </c>
      <c r="D81" s="261"/>
      <c r="E81" s="261"/>
      <c r="F81" s="282" t="s">
        <v>610</v>
      </c>
      <c r="G81" s="283"/>
      <c r="H81" s="261" t="s">
        <v>611</v>
      </c>
      <c r="I81" s="261" t="s">
        <v>606</v>
      </c>
      <c r="J81" s="261">
        <v>50</v>
      </c>
      <c r="K81" s="273"/>
    </row>
    <row r="82" spans="2:11" s="1" customFormat="1" ht="15" customHeight="1">
      <c r="B82" s="284"/>
      <c r="C82" s="261" t="s">
        <v>612</v>
      </c>
      <c r="D82" s="261"/>
      <c r="E82" s="261"/>
      <c r="F82" s="282" t="s">
        <v>604</v>
      </c>
      <c r="G82" s="283"/>
      <c r="H82" s="261" t="s">
        <v>613</v>
      </c>
      <c r="I82" s="261" t="s">
        <v>614</v>
      </c>
      <c r="J82" s="261"/>
      <c r="K82" s="273"/>
    </row>
    <row r="83" spans="2:11" s="1" customFormat="1" ht="15" customHeight="1">
      <c r="B83" s="284"/>
      <c r="C83" s="285" t="s">
        <v>615</v>
      </c>
      <c r="D83" s="285"/>
      <c r="E83" s="285"/>
      <c r="F83" s="286" t="s">
        <v>610</v>
      </c>
      <c r="G83" s="285"/>
      <c r="H83" s="285" t="s">
        <v>616</v>
      </c>
      <c r="I83" s="285" t="s">
        <v>606</v>
      </c>
      <c r="J83" s="285">
        <v>15</v>
      </c>
      <c r="K83" s="273"/>
    </row>
    <row r="84" spans="2:11" s="1" customFormat="1" ht="15" customHeight="1">
      <c r="B84" s="284"/>
      <c r="C84" s="285" t="s">
        <v>617</v>
      </c>
      <c r="D84" s="285"/>
      <c r="E84" s="285"/>
      <c r="F84" s="286" t="s">
        <v>610</v>
      </c>
      <c r="G84" s="285"/>
      <c r="H84" s="285" t="s">
        <v>618</v>
      </c>
      <c r="I84" s="285" t="s">
        <v>606</v>
      </c>
      <c r="J84" s="285">
        <v>15</v>
      </c>
      <c r="K84" s="273"/>
    </row>
    <row r="85" spans="2:11" s="1" customFormat="1" ht="15" customHeight="1">
      <c r="B85" s="284"/>
      <c r="C85" s="285" t="s">
        <v>619</v>
      </c>
      <c r="D85" s="285"/>
      <c r="E85" s="285"/>
      <c r="F85" s="286" t="s">
        <v>610</v>
      </c>
      <c r="G85" s="285"/>
      <c r="H85" s="285" t="s">
        <v>620</v>
      </c>
      <c r="I85" s="285" t="s">
        <v>606</v>
      </c>
      <c r="J85" s="285">
        <v>20</v>
      </c>
      <c r="K85" s="273"/>
    </row>
    <row r="86" spans="2:11" s="1" customFormat="1" ht="15" customHeight="1">
      <c r="B86" s="284"/>
      <c r="C86" s="285" t="s">
        <v>621</v>
      </c>
      <c r="D86" s="285"/>
      <c r="E86" s="285"/>
      <c r="F86" s="286" t="s">
        <v>610</v>
      </c>
      <c r="G86" s="285"/>
      <c r="H86" s="285" t="s">
        <v>622</v>
      </c>
      <c r="I86" s="285" t="s">
        <v>606</v>
      </c>
      <c r="J86" s="285">
        <v>20</v>
      </c>
      <c r="K86" s="273"/>
    </row>
    <row r="87" spans="2:11" s="1" customFormat="1" ht="15" customHeight="1">
      <c r="B87" s="284"/>
      <c r="C87" s="261" t="s">
        <v>623</v>
      </c>
      <c r="D87" s="261"/>
      <c r="E87" s="261"/>
      <c r="F87" s="282" t="s">
        <v>610</v>
      </c>
      <c r="G87" s="283"/>
      <c r="H87" s="261" t="s">
        <v>624</v>
      </c>
      <c r="I87" s="261" t="s">
        <v>606</v>
      </c>
      <c r="J87" s="261">
        <v>50</v>
      </c>
      <c r="K87" s="273"/>
    </row>
    <row r="88" spans="2:11" s="1" customFormat="1" ht="15" customHeight="1">
      <c r="B88" s="284"/>
      <c r="C88" s="261" t="s">
        <v>625</v>
      </c>
      <c r="D88" s="261"/>
      <c r="E88" s="261"/>
      <c r="F88" s="282" t="s">
        <v>610</v>
      </c>
      <c r="G88" s="283"/>
      <c r="H88" s="261" t="s">
        <v>626</v>
      </c>
      <c r="I88" s="261" t="s">
        <v>606</v>
      </c>
      <c r="J88" s="261">
        <v>20</v>
      </c>
      <c r="K88" s="273"/>
    </row>
    <row r="89" spans="2:11" s="1" customFormat="1" ht="15" customHeight="1">
      <c r="B89" s="284"/>
      <c r="C89" s="261" t="s">
        <v>627</v>
      </c>
      <c r="D89" s="261"/>
      <c r="E89" s="261"/>
      <c r="F89" s="282" t="s">
        <v>610</v>
      </c>
      <c r="G89" s="283"/>
      <c r="H89" s="261" t="s">
        <v>628</v>
      </c>
      <c r="I89" s="261" t="s">
        <v>606</v>
      </c>
      <c r="J89" s="261">
        <v>20</v>
      </c>
      <c r="K89" s="273"/>
    </row>
    <row r="90" spans="2:11" s="1" customFormat="1" ht="15" customHeight="1">
      <c r="B90" s="284"/>
      <c r="C90" s="261" t="s">
        <v>629</v>
      </c>
      <c r="D90" s="261"/>
      <c r="E90" s="261"/>
      <c r="F90" s="282" t="s">
        <v>610</v>
      </c>
      <c r="G90" s="283"/>
      <c r="H90" s="261" t="s">
        <v>630</v>
      </c>
      <c r="I90" s="261" t="s">
        <v>606</v>
      </c>
      <c r="J90" s="261">
        <v>50</v>
      </c>
      <c r="K90" s="273"/>
    </row>
    <row r="91" spans="2:11" s="1" customFormat="1" ht="15" customHeight="1">
      <c r="B91" s="284"/>
      <c r="C91" s="261" t="s">
        <v>631</v>
      </c>
      <c r="D91" s="261"/>
      <c r="E91" s="261"/>
      <c r="F91" s="282" t="s">
        <v>610</v>
      </c>
      <c r="G91" s="283"/>
      <c r="H91" s="261" t="s">
        <v>631</v>
      </c>
      <c r="I91" s="261" t="s">
        <v>606</v>
      </c>
      <c r="J91" s="261">
        <v>50</v>
      </c>
      <c r="K91" s="273"/>
    </row>
    <row r="92" spans="2:11" s="1" customFormat="1" ht="15" customHeight="1">
      <c r="B92" s="284"/>
      <c r="C92" s="261" t="s">
        <v>632</v>
      </c>
      <c r="D92" s="261"/>
      <c r="E92" s="261"/>
      <c r="F92" s="282" t="s">
        <v>610</v>
      </c>
      <c r="G92" s="283"/>
      <c r="H92" s="261" t="s">
        <v>633</v>
      </c>
      <c r="I92" s="261" t="s">
        <v>606</v>
      </c>
      <c r="J92" s="261">
        <v>255</v>
      </c>
      <c r="K92" s="273"/>
    </row>
    <row r="93" spans="2:11" s="1" customFormat="1" ht="15" customHeight="1">
      <c r="B93" s="284"/>
      <c r="C93" s="261" t="s">
        <v>634</v>
      </c>
      <c r="D93" s="261"/>
      <c r="E93" s="261"/>
      <c r="F93" s="282" t="s">
        <v>604</v>
      </c>
      <c r="G93" s="283"/>
      <c r="H93" s="261" t="s">
        <v>635</v>
      </c>
      <c r="I93" s="261" t="s">
        <v>636</v>
      </c>
      <c r="J93" s="261"/>
      <c r="K93" s="273"/>
    </row>
    <row r="94" spans="2:11" s="1" customFormat="1" ht="15" customHeight="1">
      <c r="B94" s="284"/>
      <c r="C94" s="261" t="s">
        <v>637</v>
      </c>
      <c r="D94" s="261"/>
      <c r="E94" s="261"/>
      <c r="F94" s="282" t="s">
        <v>604</v>
      </c>
      <c r="G94" s="283"/>
      <c r="H94" s="261" t="s">
        <v>638</v>
      </c>
      <c r="I94" s="261" t="s">
        <v>639</v>
      </c>
      <c r="J94" s="261"/>
      <c r="K94" s="273"/>
    </row>
    <row r="95" spans="2:11" s="1" customFormat="1" ht="15" customHeight="1">
      <c r="B95" s="284"/>
      <c r="C95" s="261" t="s">
        <v>640</v>
      </c>
      <c r="D95" s="261"/>
      <c r="E95" s="261"/>
      <c r="F95" s="282" t="s">
        <v>604</v>
      </c>
      <c r="G95" s="283"/>
      <c r="H95" s="261" t="s">
        <v>640</v>
      </c>
      <c r="I95" s="261" t="s">
        <v>639</v>
      </c>
      <c r="J95" s="261"/>
      <c r="K95" s="273"/>
    </row>
    <row r="96" spans="2:11" s="1" customFormat="1" ht="15" customHeight="1">
      <c r="B96" s="284"/>
      <c r="C96" s="261" t="s">
        <v>39</v>
      </c>
      <c r="D96" s="261"/>
      <c r="E96" s="261"/>
      <c r="F96" s="282" t="s">
        <v>604</v>
      </c>
      <c r="G96" s="283"/>
      <c r="H96" s="261" t="s">
        <v>641</v>
      </c>
      <c r="I96" s="261" t="s">
        <v>639</v>
      </c>
      <c r="J96" s="261"/>
      <c r="K96" s="273"/>
    </row>
    <row r="97" spans="2:11" s="1" customFormat="1" ht="15" customHeight="1">
      <c r="B97" s="284"/>
      <c r="C97" s="261" t="s">
        <v>49</v>
      </c>
      <c r="D97" s="261"/>
      <c r="E97" s="261"/>
      <c r="F97" s="282" t="s">
        <v>604</v>
      </c>
      <c r="G97" s="283"/>
      <c r="H97" s="261" t="s">
        <v>642</v>
      </c>
      <c r="I97" s="261" t="s">
        <v>639</v>
      </c>
      <c r="J97" s="261"/>
      <c r="K97" s="273"/>
    </row>
    <row r="98" spans="2:11" s="1" customFormat="1" ht="15" customHeight="1">
      <c r="B98" s="287"/>
      <c r="C98" s="288"/>
      <c r="D98" s="288"/>
      <c r="E98" s="288"/>
      <c r="F98" s="288"/>
      <c r="G98" s="288"/>
      <c r="H98" s="288"/>
      <c r="I98" s="288"/>
      <c r="J98" s="288"/>
      <c r="K98" s="289"/>
    </row>
    <row r="99" spans="2:11" s="1" customFormat="1" ht="18.75" customHeight="1">
      <c r="B99" s="290"/>
      <c r="C99" s="291"/>
      <c r="D99" s="291"/>
      <c r="E99" s="291"/>
      <c r="F99" s="291"/>
      <c r="G99" s="291"/>
      <c r="H99" s="291"/>
      <c r="I99" s="291"/>
      <c r="J99" s="291"/>
      <c r="K99" s="290"/>
    </row>
    <row r="100" spans="2:11" s="1" customFormat="1" ht="18.75" customHeight="1">
      <c r="B100" s="268"/>
      <c r="C100" s="268"/>
      <c r="D100" s="268"/>
      <c r="E100" s="268"/>
      <c r="F100" s="268"/>
      <c r="G100" s="268"/>
      <c r="H100" s="268"/>
      <c r="I100" s="268"/>
      <c r="J100" s="268"/>
      <c r="K100" s="268"/>
    </row>
    <row r="101" spans="2:11" s="1" customFormat="1" ht="7.5" customHeight="1">
      <c r="B101" s="269"/>
      <c r="C101" s="270"/>
      <c r="D101" s="270"/>
      <c r="E101" s="270"/>
      <c r="F101" s="270"/>
      <c r="G101" s="270"/>
      <c r="H101" s="270"/>
      <c r="I101" s="270"/>
      <c r="J101" s="270"/>
      <c r="K101" s="271"/>
    </row>
    <row r="102" spans="2:11" s="1" customFormat="1" ht="45" customHeight="1">
      <c r="B102" s="272"/>
      <c r="C102" s="386" t="s">
        <v>643</v>
      </c>
      <c r="D102" s="386"/>
      <c r="E102" s="386"/>
      <c r="F102" s="386"/>
      <c r="G102" s="386"/>
      <c r="H102" s="386"/>
      <c r="I102" s="386"/>
      <c r="J102" s="386"/>
      <c r="K102" s="273"/>
    </row>
    <row r="103" spans="2:11" s="1" customFormat="1" ht="17.25" customHeight="1">
      <c r="B103" s="272"/>
      <c r="C103" s="274" t="s">
        <v>598</v>
      </c>
      <c r="D103" s="274"/>
      <c r="E103" s="274"/>
      <c r="F103" s="274" t="s">
        <v>599</v>
      </c>
      <c r="G103" s="275"/>
      <c r="H103" s="274" t="s">
        <v>55</v>
      </c>
      <c r="I103" s="274" t="s">
        <v>58</v>
      </c>
      <c r="J103" s="274" t="s">
        <v>600</v>
      </c>
      <c r="K103" s="273"/>
    </row>
    <row r="104" spans="2:11" s="1" customFormat="1" ht="17.25" customHeight="1">
      <c r="B104" s="272"/>
      <c r="C104" s="276" t="s">
        <v>601</v>
      </c>
      <c r="D104" s="276"/>
      <c r="E104" s="276"/>
      <c r="F104" s="277" t="s">
        <v>602</v>
      </c>
      <c r="G104" s="278"/>
      <c r="H104" s="276"/>
      <c r="I104" s="276"/>
      <c r="J104" s="276" t="s">
        <v>603</v>
      </c>
      <c r="K104" s="273"/>
    </row>
    <row r="105" spans="2:11" s="1" customFormat="1" ht="5.25" customHeight="1">
      <c r="B105" s="272"/>
      <c r="C105" s="274"/>
      <c r="D105" s="274"/>
      <c r="E105" s="274"/>
      <c r="F105" s="274"/>
      <c r="G105" s="292"/>
      <c r="H105" s="274"/>
      <c r="I105" s="274"/>
      <c r="J105" s="274"/>
      <c r="K105" s="273"/>
    </row>
    <row r="106" spans="2:11" s="1" customFormat="1" ht="15" customHeight="1">
      <c r="B106" s="272"/>
      <c r="C106" s="261" t="s">
        <v>54</v>
      </c>
      <c r="D106" s="281"/>
      <c r="E106" s="281"/>
      <c r="F106" s="282" t="s">
        <v>604</v>
      </c>
      <c r="G106" s="261"/>
      <c r="H106" s="261" t="s">
        <v>644</v>
      </c>
      <c r="I106" s="261" t="s">
        <v>606</v>
      </c>
      <c r="J106" s="261">
        <v>20</v>
      </c>
      <c r="K106" s="273"/>
    </row>
    <row r="107" spans="2:11" s="1" customFormat="1" ht="15" customHeight="1">
      <c r="B107" s="272"/>
      <c r="C107" s="261" t="s">
        <v>607</v>
      </c>
      <c r="D107" s="261"/>
      <c r="E107" s="261"/>
      <c r="F107" s="282" t="s">
        <v>604</v>
      </c>
      <c r="G107" s="261"/>
      <c r="H107" s="261" t="s">
        <v>644</v>
      </c>
      <c r="I107" s="261" t="s">
        <v>606</v>
      </c>
      <c r="J107" s="261">
        <v>120</v>
      </c>
      <c r="K107" s="273"/>
    </row>
    <row r="108" spans="2:11" s="1" customFormat="1" ht="15" customHeight="1">
      <c r="B108" s="284"/>
      <c r="C108" s="261" t="s">
        <v>609</v>
      </c>
      <c r="D108" s="261"/>
      <c r="E108" s="261"/>
      <c r="F108" s="282" t="s">
        <v>610</v>
      </c>
      <c r="G108" s="261"/>
      <c r="H108" s="261" t="s">
        <v>644</v>
      </c>
      <c r="I108" s="261" t="s">
        <v>606</v>
      </c>
      <c r="J108" s="261">
        <v>50</v>
      </c>
      <c r="K108" s="273"/>
    </row>
    <row r="109" spans="2:11" s="1" customFormat="1" ht="15" customHeight="1">
      <c r="B109" s="284"/>
      <c r="C109" s="261" t="s">
        <v>612</v>
      </c>
      <c r="D109" s="261"/>
      <c r="E109" s="261"/>
      <c r="F109" s="282" t="s">
        <v>604</v>
      </c>
      <c r="G109" s="261"/>
      <c r="H109" s="261" t="s">
        <v>644</v>
      </c>
      <c r="I109" s="261" t="s">
        <v>614</v>
      </c>
      <c r="J109" s="261"/>
      <c r="K109" s="273"/>
    </row>
    <row r="110" spans="2:11" s="1" customFormat="1" ht="15" customHeight="1">
      <c r="B110" s="284"/>
      <c r="C110" s="261" t="s">
        <v>623</v>
      </c>
      <c r="D110" s="261"/>
      <c r="E110" s="261"/>
      <c r="F110" s="282" t="s">
        <v>610</v>
      </c>
      <c r="G110" s="261"/>
      <c r="H110" s="261" t="s">
        <v>644</v>
      </c>
      <c r="I110" s="261" t="s">
        <v>606</v>
      </c>
      <c r="J110" s="261">
        <v>50</v>
      </c>
      <c r="K110" s="273"/>
    </row>
    <row r="111" spans="2:11" s="1" customFormat="1" ht="15" customHeight="1">
      <c r="B111" s="284"/>
      <c r="C111" s="261" t="s">
        <v>631</v>
      </c>
      <c r="D111" s="261"/>
      <c r="E111" s="261"/>
      <c r="F111" s="282" t="s">
        <v>610</v>
      </c>
      <c r="G111" s="261"/>
      <c r="H111" s="261" t="s">
        <v>644</v>
      </c>
      <c r="I111" s="261" t="s">
        <v>606</v>
      </c>
      <c r="J111" s="261">
        <v>50</v>
      </c>
      <c r="K111" s="273"/>
    </row>
    <row r="112" spans="2:11" s="1" customFormat="1" ht="15" customHeight="1">
      <c r="B112" s="284"/>
      <c r="C112" s="261" t="s">
        <v>629</v>
      </c>
      <c r="D112" s="261"/>
      <c r="E112" s="261"/>
      <c r="F112" s="282" t="s">
        <v>610</v>
      </c>
      <c r="G112" s="261"/>
      <c r="H112" s="261" t="s">
        <v>644</v>
      </c>
      <c r="I112" s="261" t="s">
        <v>606</v>
      </c>
      <c r="J112" s="261">
        <v>50</v>
      </c>
      <c r="K112" s="273"/>
    </row>
    <row r="113" spans="2:11" s="1" customFormat="1" ht="15" customHeight="1">
      <c r="B113" s="284"/>
      <c r="C113" s="261" t="s">
        <v>54</v>
      </c>
      <c r="D113" s="261"/>
      <c r="E113" s="261"/>
      <c r="F113" s="282" t="s">
        <v>604</v>
      </c>
      <c r="G113" s="261"/>
      <c r="H113" s="261" t="s">
        <v>645</v>
      </c>
      <c r="I113" s="261" t="s">
        <v>606</v>
      </c>
      <c r="J113" s="261">
        <v>20</v>
      </c>
      <c r="K113" s="273"/>
    </row>
    <row r="114" spans="2:11" s="1" customFormat="1" ht="15" customHeight="1">
      <c r="B114" s="284"/>
      <c r="C114" s="261" t="s">
        <v>646</v>
      </c>
      <c r="D114" s="261"/>
      <c r="E114" s="261"/>
      <c r="F114" s="282" t="s">
        <v>604</v>
      </c>
      <c r="G114" s="261"/>
      <c r="H114" s="261" t="s">
        <v>647</v>
      </c>
      <c r="I114" s="261" t="s">
        <v>606</v>
      </c>
      <c r="J114" s="261">
        <v>120</v>
      </c>
      <c r="K114" s="273"/>
    </row>
    <row r="115" spans="2:11" s="1" customFormat="1" ht="15" customHeight="1">
      <c r="B115" s="284"/>
      <c r="C115" s="261" t="s">
        <v>39</v>
      </c>
      <c r="D115" s="261"/>
      <c r="E115" s="261"/>
      <c r="F115" s="282" t="s">
        <v>604</v>
      </c>
      <c r="G115" s="261"/>
      <c r="H115" s="261" t="s">
        <v>648</v>
      </c>
      <c r="I115" s="261" t="s">
        <v>639</v>
      </c>
      <c r="J115" s="261"/>
      <c r="K115" s="273"/>
    </row>
    <row r="116" spans="2:11" s="1" customFormat="1" ht="15" customHeight="1">
      <c r="B116" s="284"/>
      <c r="C116" s="261" t="s">
        <v>49</v>
      </c>
      <c r="D116" s="261"/>
      <c r="E116" s="261"/>
      <c r="F116" s="282" t="s">
        <v>604</v>
      </c>
      <c r="G116" s="261"/>
      <c r="H116" s="261" t="s">
        <v>649</v>
      </c>
      <c r="I116" s="261" t="s">
        <v>639</v>
      </c>
      <c r="J116" s="261"/>
      <c r="K116" s="273"/>
    </row>
    <row r="117" spans="2:11" s="1" customFormat="1" ht="15" customHeight="1">
      <c r="B117" s="284"/>
      <c r="C117" s="261" t="s">
        <v>58</v>
      </c>
      <c r="D117" s="261"/>
      <c r="E117" s="261"/>
      <c r="F117" s="282" t="s">
        <v>604</v>
      </c>
      <c r="G117" s="261"/>
      <c r="H117" s="261" t="s">
        <v>650</v>
      </c>
      <c r="I117" s="261" t="s">
        <v>651</v>
      </c>
      <c r="J117" s="261"/>
      <c r="K117" s="273"/>
    </row>
    <row r="118" spans="2:11" s="1" customFormat="1" ht="15" customHeight="1">
      <c r="B118" s="287"/>
      <c r="C118" s="293"/>
      <c r="D118" s="293"/>
      <c r="E118" s="293"/>
      <c r="F118" s="293"/>
      <c r="G118" s="293"/>
      <c r="H118" s="293"/>
      <c r="I118" s="293"/>
      <c r="J118" s="293"/>
      <c r="K118" s="289"/>
    </row>
    <row r="119" spans="2:11" s="1" customFormat="1" ht="18.75" customHeight="1">
      <c r="B119" s="294"/>
      <c r="C119" s="295"/>
      <c r="D119" s="295"/>
      <c r="E119" s="295"/>
      <c r="F119" s="296"/>
      <c r="G119" s="295"/>
      <c r="H119" s="295"/>
      <c r="I119" s="295"/>
      <c r="J119" s="295"/>
      <c r="K119" s="294"/>
    </row>
    <row r="120" spans="2:11" s="1" customFormat="1" ht="18.75" customHeight="1">
      <c r="B120" s="268"/>
      <c r="C120" s="268"/>
      <c r="D120" s="268"/>
      <c r="E120" s="268"/>
      <c r="F120" s="268"/>
      <c r="G120" s="268"/>
      <c r="H120" s="268"/>
      <c r="I120" s="268"/>
      <c r="J120" s="268"/>
      <c r="K120" s="268"/>
    </row>
    <row r="121" spans="2:11" s="1" customFormat="1" ht="7.5" customHeight="1">
      <c r="B121" s="297"/>
      <c r="C121" s="298"/>
      <c r="D121" s="298"/>
      <c r="E121" s="298"/>
      <c r="F121" s="298"/>
      <c r="G121" s="298"/>
      <c r="H121" s="298"/>
      <c r="I121" s="298"/>
      <c r="J121" s="298"/>
      <c r="K121" s="299"/>
    </row>
    <row r="122" spans="2:11" s="1" customFormat="1" ht="45" customHeight="1">
      <c r="B122" s="300"/>
      <c r="C122" s="384" t="s">
        <v>652</v>
      </c>
      <c r="D122" s="384"/>
      <c r="E122" s="384"/>
      <c r="F122" s="384"/>
      <c r="G122" s="384"/>
      <c r="H122" s="384"/>
      <c r="I122" s="384"/>
      <c r="J122" s="384"/>
      <c r="K122" s="301"/>
    </row>
    <row r="123" spans="2:11" s="1" customFormat="1" ht="17.25" customHeight="1">
      <c r="B123" s="302"/>
      <c r="C123" s="274" t="s">
        <v>598</v>
      </c>
      <c r="D123" s="274"/>
      <c r="E123" s="274"/>
      <c r="F123" s="274" t="s">
        <v>599</v>
      </c>
      <c r="G123" s="275"/>
      <c r="H123" s="274" t="s">
        <v>55</v>
      </c>
      <c r="I123" s="274" t="s">
        <v>58</v>
      </c>
      <c r="J123" s="274" t="s">
        <v>600</v>
      </c>
      <c r="K123" s="303"/>
    </row>
    <row r="124" spans="2:11" s="1" customFormat="1" ht="17.25" customHeight="1">
      <c r="B124" s="302"/>
      <c r="C124" s="276" t="s">
        <v>601</v>
      </c>
      <c r="D124" s="276"/>
      <c r="E124" s="276"/>
      <c r="F124" s="277" t="s">
        <v>602</v>
      </c>
      <c r="G124" s="278"/>
      <c r="H124" s="276"/>
      <c r="I124" s="276"/>
      <c r="J124" s="276" t="s">
        <v>603</v>
      </c>
      <c r="K124" s="303"/>
    </row>
    <row r="125" spans="2:11" s="1" customFormat="1" ht="5.25" customHeight="1">
      <c r="B125" s="304"/>
      <c r="C125" s="279"/>
      <c r="D125" s="279"/>
      <c r="E125" s="279"/>
      <c r="F125" s="279"/>
      <c r="G125" s="305"/>
      <c r="H125" s="279"/>
      <c r="I125" s="279"/>
      <c r="J125" s="279"/>
      <c r="K125" s="306"/>
    </row>
    <row r="126" spans="2:11" s="1" customFormat="1" ht="15" customHeight="1">
      <c r="B126" s="304"/>
      <c r="C126" s="261" t="s">
        <v>607</v>
      </c>
      <c r="D126" s="281"/>
      <c r="E126" s="281"/>
      <c r="F126" s="282" t="s">
        <v>604</v>
      </c>
      <c r="G126" s="261"/>
      <c r="H126" s="261" t="s">
        <v>644</v>
      </c>
      <c r="I126" s="261" t="s">
        <v>606</v>
      </c>
      <c r="J126" s="261">
        <v>120</v>
      </c>
      <c r="K126" s="307"/>
    </row>
    <row r="127" spans="2:11" s="1" customFormat="1" ht="15" customHeight="1">
      <c r="B127" s="304"/>
      <c r="C127" s="261" t="s">
        <v>653</v>
      </c>
      <c r="D127" s="261"/>
      <c r="E127" s="261"/>
      <c r="F127" s="282" t="s">
        <v>604</v>
      </c>
      <c r="G127" s="261"/>
      <c r="H127" s="261" t="s">
        <v>654</v>
      </c>
      <c r="I127" s="261" t="s">
        <v>606</v>
      </c>
      <c r="J127" s="261" t="s">
        <v>655</v>
      </c>
      <c r="K127" s="307"/>
    </row>
    <row r="128" spans="2:11" s="1" customFormat="1" ht="15" customHeight="1">
      <c r="B128" s="304"/>
      <c r="C128" s="261" t="s">
        <v>552</v>
      </c>
      <c r="D128" s="261"/>
      <c r="E128" s="261"/>
      <c r="F128" s="282" t="s">
        <v>604</v>
      </c>
      <c r="G128" s="261"/>
      <c r="H128" s="261" t="s">
        <v>656</v>
      </c>
      <c r="I128" s="261" t="s">
        <v>606</v>
      </c>
      <c r="J128" s="261" t="s">
        <v>655</v>
      </c>
      <c r="K128" s="307"/>
    </row>
    <row r="129" spans="2:11" s="1" customFormat="1" ht="15" customHeight="1">
      <c r="B129" s="304"/>
      <c r="C129" s="261" t="s">
        <v>615</v>
      </c>
      <c r="D129" s="261"/>
      <c r="E129" s="261"/>
      <c r="F129" s="282" t="s">
        <v>610</v>
      </c>
      <c r="G129" s="261"/>
      <c r="H129" s="261" t="s">
        <v>616</v>
      </c>
      <c r="I129" s="261" t="s">
        <v>606</v>
      </c>
      <c r="J129" s="261">
        <v>15</v>
      </c>
      <c r="K129" s="307"/>
    </row>
    <row r="130" spans="2:11" s="1" customFormat="1" ht="15" customHeight="1">
      <c r="B130" s="304"/>
      <c r="C130" s="285" t="s">
        <v>617</v>
      </c>
      <c r="D130" s="285"/>
      <c r="E130" s="285"/>
      <c r="F130" s="286" t="s">
        <v>610</v>
      </c>
      <c r="G130" s="285"/>
      <c r="H130" s="285" t="s">
        <v>618</v>
      </c>
      <c r="I130" s="285" t="s">
        <v>606</v>
      </c>
      <c r="J130" s="285">
        <v>15</v>
      </c>
      <c r="K130" s="307"/>
    </row>
    <row r="131" spans="2:11" s="1" customFormat="1" ht="15" customHeight="1">
      <c r="B131" s="304"/>
      <c r="C131" s="285" t="s">
        <v>619</v>
      </c>
      <c r="D131" s="285"/>
      <c r="E131" s="285"/>
      <c r="F131" s="286" t="s">
        <v>610</v>
      </c>
      <c r="G131" s="285"/>
      <c r="H131" s="285" t="s">
        <v>620</v>
      </c>
      <c r="I131" s="285" t="s">
        <v>606</v>
      </c>
      <c r="J131" s="285">
        <v>20</v>
      </c>
      <c r="K131" s="307"/>
    </row>
    <row r="132" spans="2:11" s="1" customFormat="1" ht="15" customHeight="1">
      <c r="B132" s="304"/>
      <c r="C132" s="285" t="s">
        <v>621</v>
      </c>
      <c r="D132" s="285"/>
      <c r="E132" s="285"/>
      <c r="F132" s="286" t="s">
        <v>610</v>
      </c>
      <c r="G132" s="285"/>
      <c r="H132" s="285" t="s">
        <v>622</v>
      </c>
      <c r="I132" s="285" t="s">
        <v>606</v>
      </c>
      <c r="J132" s="285">
        <v>20</v>
      </c>
      <c r="K132" s="307"/>
    </row>
    <row r="133" spans="2:11" s="1" customFormat="1" ht="15" customHeight="1">
      <c r="B133" s="304"/>
      <c r="C133" s="261" t="s">
        <v>609</v>
      </c>
      <c r="D133" s="261"/>
      <c r="E133" s="261"/>
      <c r="F133" s="282" t="s">
        <v>610</v>
      </c>
      <c r="G133" s="261"/>
      <c r="H133" s="261" t="s">
        <v>644</v>
      </c>
      <c r="I133" s="261" t="s">
        <v>606</v>
      </c>
      <c r="J133" s="261">
        <v>50</v>
      </c>
      <c r="K133" s="307"/>
    </row>
    <row r="134" spans="2:11" s="1" customFormat="1" ht="15" customHeight="1">
      <c r="B134" s="304"/>
      <c r="C134" s="261" t="s">
        <v>623</v>
      </c>
      <c r="D134" s="261"/>
      <c r="E134" s="261"/>
      <c r="F134" s="282" t="s">
        <v>610</v>
      </c>
      <c r="G134" s="261"/>
      <c r="H134" s="261" t="s">
        <v>644</v>
      </c>
      <c r="I134" s="261" t="s">
        <v>606</v>
      </c>
      <c r="J134" s="261">
        <v>50</v>
      </c>
      <c r="K134" s="307"/>
    </row>
    <row r="135" spans="2:11" s="1" customFormat="1" ht="15" customHeight="1">
      <c r="B135" s="304"/>
      <c r="C135" s="261" t="s">
        <v>629</v>
      </c>
      <c r="D135" s="261"/>
      <c r="E135" s="261"/>
      <c r="F135" s="282" t="s">
        <v>610</v>
      </c>
      <c r="G135" s="261"/>
      <c r="H135" s="261" t="s">
        <v>644</v>
      </c>
      <c r="I135" s="261" t="s">
        <v>606</v>
      </c>
      <c r="J135" s="261">
        <v>50</v>
      </c>
      <c r="K135" s="307"/>
    </row>
    <row r="136" spans="2:11" s="1" customFormat="1" ht="15" customHeight="1">
      <c r="B136" s="304"/>
      <c r="C136" s="261" t="s">
        <v>631</v>
      </c>
      <c r="D136" s="261"/>
      <c r="E136" s="261"/>
      <c r="F136" s="282" t="s">
        <v>610</v>
      </c>
      <c r="G136" s="261"/>
      <c r="H136" s="261" t="s">
        <v>644</v>
      </c>
      <c r="I136" s="261" t="s">
        <v>606</v>
      </c>
      <c r="J136" s="261">
        <v>50</v>
      </c>
      <c r="K136" s="307"/>
    </row>
    <row r="137" spans="2:11" s="1" customFormat="1" ht="15" customHeight="1">
      <c r="B137" s="304"/>
      <c r="C137" s="261" t="s">
        <v>632</v>
      </c>
      <c r="D137" s="261"/>
      <c r="E137" s="261"/>
      <c r="F137" s="282" t="s">
        <v>610</v>
      </c>
      <c r="G137" s="261"/>
      <c r="H137" s="261" t="s">
        <v>657</v>
      </c>
      <c r="I137" s="261" t="s">
        <v>606</v>
      </c>
      <c r="J137" s="261">
        <v>255</v>
      </c>
      <c r="K137" s="307"/>
    </row>
    <row r="138" spans="2:11" s="1" customFormat="1" ht="15" customHeight="1">
      <c r="B138" s="304"/>
      <c r="C138" s="261" t="s">
        <v>634</v>
      </c>
      <c r="D138" s="261"/>
      <c r="E138" s="261"/>
      <c r="F138" s="282" t="s">
        <v>604</v>
      </c>
      <c r="G138" s="261"/>
      <c r="H138" s="261" t="s">
        <v>658</v>
      </c>
      <c r="I138" s="261" t="s">
        <v>636</v>
      </c>
      <c r="J138" s="261"/>
      <c r="K138" s="307"/>
    </row>
    <row r="139" spans="2:11" s="1" customFormat="1" ht="15" customHeight="1">
      <c r="B139" s="304"/>
      <c r="C139" s="261" t="s">
        <v>637</v>
      </c>
      <c r="D139" s="261"/>
      <c r="E139" s="261"/>
      <c r="F139" s="282" t="s">
        <v>604</v>
      </c>
      <c r="G139" s="261"/>
      <c r="H139" s="261" t="s">
        <v>659</v>
      </c>
      <c r="I139" s="261" t="s">
        <v>639</v>
      </c>
      <c r="J139" s="261"/>
      <c r="K139" s="307"/>
    </row>
    <row r="140" spans="2:11" s="1" customFormat="1" ht="15" customHeight="1">
      <c r="B140" s="304"/>
      <c r="C140" s="261" t="s">
        <v>640</v>
      </c>
      <c r="D140" s="261"/>
      <c r="E140" s="261"/>
      <c r="F140" s="282" t="s">
        <v>604</v>
      </c>
      <c r="G140" s="261"/>
      <c r="H140" s="261" t="s">
        <v>640</v>
      </c>
      <c r="I140" s="261" t="s">
        <v>639</v>
      </c>
      <c r="J140" s="261"/>
      <c r="K140" s="307"/>
    </row>
    <row r="141" spans="2:11" s="1" customFormat="1" ht="15" customHeight="1">
      <c r="B141" s="304"/>
      <c r="C141" s="261" t="s">
        <v>39</v>
      </c>
      <c r="D141" s="261"/>
      <c r="E141" s="261"/>
      <c r="F141" s="282" t="s">
        <v>604</v>
      </c>
      <c r="G141" s="261"/>
      <c r="H141" s="261" t="s">
        <v>660</v>
      </c>
      <c r="I141" s="261" t="s">
        <v>639</v>
      </c>
      <c r="J141" s="261"/>
      <c r="K141" s="307"/>
    </row>
    <row r="142" spans="2:11" s="1" customFormat="1" ht="15" customHeight="1">
      <c r="B142" s="304"/>
      <c r="C142" s="261" t="s">
        <v>661</v>
      </c>
      <c r="D142" s="261"/>
      <c r="E142" s="261"/>
      <c r="F142" s="282" t="s">
        <v>604</v>
      </c>
      <c r="G142" s="261"/>
      <c r="H142" s="261" t="s">
        <v>662</v>
      </c>
      <c r="I142" s="261" t="s">
        <v>639</v>
      </c>
      <c r="J142" s="261"/>
      <c r="K142" s="307"/>
    </row>
    <row r="143" spans="2:11" s="1" customFormat="1" ht="15" customHeight="1">
      <c r="B143" s="308"/>
      <c r="C143" s="309"/>
      <c r="D143" s="309"/>
      <c r="E143" s="309"/>
      <c r="F143" s="309"/>
      <c r="G143" s="309"/>
      <c r="H143" s="309"/>
      <c r="I143" s="309"/>
      <c r="J143" s="309"/>
      <c r="K143" s="310"/>
    </row>
    <row r="144" spans="2:11" s="1" customFormat="1" ht="18.75" customHeight="1">
      <c r="B144" s="295"/>
      <c r="C144" s="295"/>
      <c r="D144" s="295"/>
      <c r="E144" s="295"/>
      <c r="F144" s="296"/>
      <c r="G144" s="295"/>
      <c r="H144" s="295"/>
      <c r="I144" s="295"/>
      <c r="J144" s="295"/>
      <c r="K144" s="295"/>
    </row>
    <row r="145" spans="2:11" s="1" customFormat="1" ht="18.75" customHeight="1">
      <c r="B145" s="268"/>
      <c r="C145" s="268"/>
      <c r="D145" s="268"/>
      <c r="E145" s="268"/>
      <c r="F145" s="268"/>
      <c r="G145" s="268"/>
      <c r="H145" s="268"/>
      <c r="I145" s="268"/>
      <c r="J145" s="268"/>
      <c r="K145" s="268"/>
    </row>
    <row r="146" spans="2:11" s="1" customFormat="1" ht="7.5" customHeight="1">
      <c r="B146" s="269"/>
      <c r="C146" s="270"/>
      <c r="D146" s="270"/>
      <c r="E146" s="270"/>
      <c r="F146" s="270"/>
      <c r="G146" s="270"/>
      <c r="H146" s="270"/>
      <c r="I146" s="270"/>
      <c r="J146" s="270"/>
      <c r="K146" s="271"/>
    </row>
    <row r="147" spans="2:11" s="1" customFormat="1" ht="45" customHeight="1">
      <c r="B147" s="272"/>
      <c r="C147" s="386" t="s">
        <v>663</v>
      </c>
      <c r="D147" s="386"/>
      <c r="E147" s="386"/>
      <c r="F147" s="386"/>
      <c r="G147" s="386"/>
      <c r="H147" s="386"/>
      <c r="I147" s="386"/>
      <c r="J147" s="386"/>
      <c r="K147" s="273"/>
    </row>
    <row r="148" spans="2:11" s="1" customFormat="1" ht="17.25" customHeight="1">
      <c r="B148" s="272"/>
      <c r="C148" s="274" t="s">
        <v>598</v>
      </c>
      <c r="D148" s="274"/>
      <c r="E148" s="274"/>
      <c r="F148" s="274" t="s">
        <v>599</v>
      </c>
      <c r="G148" s="275"/>
      <c r="H148" s="274" t="s">
        <v>55</v>
      </c>
      <c r="I148" s="274" t="s">
        <v>58</v>
      </c>
      <c r="J148" s="274" t="s">
        <v>600</v>
      </c>
      <c r="K148" s="273"/>
    </row>
    <row r="149" spans="2:11" s="1" customFormat="1" ht="17.25" customHeight="1">
      <c r="B149" s="272"/>
      <c r="C149" s="276" t="s">
        <v>601</v>
      </c>
      <c r="D149" s="276"/>
      <c r="E149" s="276"/>
      <c r="F149" s="277" t="s">
        <v>602</v>
      </c>
      <c r="G149" s="278"/>
      <c r="H149" s="276"/>
      <c r="I149" s="276"/>
      <c r="J149" s="276" t="s">
        <v>603</v>
      </c>
      <c r="K149" s="273"/>
    </row>
    <row r="150" spans="2:11" s="1" customFormat="1" ht="5.25" customHeight="1">
      <c r="B150" s="284"/>
      <c r="C150" s="279"/>
      <c r="D150" s="279"/>
      <c r="E150" s="279"/>
      <c r="F150" s="279"/>
      <c r="G150" s="280"/>
      <c r="H150" s="279"/>
      <c r="I150" s="279"/>
      <c r="J150" s="279"/>
      <c r="K150" s="307"/>
    </row>
    <row r="151" spans="2:11" s="1" customFormat="1" ht="15" customHeight="1">
      <c r="B151" s="284"/>
      <c r="C151" s="311" t="s">
        <v>607</v>
      </c>
      <c r="D151" s="261"/>
      <c r="E151" s="261"/>
      <c r="F151" s="312" t="s">
        <v>604</v>
      </c>
      <c r="G151" s="261"/>
      <c r="H151" s="311" t="s">
        <v>644</v>
      </c>
      <c r="I151" s="311" t="s">
        <v>606</v>
      </c>
      <c r="J151" s="311">
        <v>120</v>
      </c>
      <c r="K151" s="307"/>
    </row>
    <row r="152" spans="2:11" s="1" customFormat="1" ht="15" customHeight="1">
      <c r="B152" s="284"/>
      <c r="C152" s="311" t="s">
        <v>653</v>
      </c>
      <c r="D152" s="261"/>
      <c r="E152" s="261"/>
      <c r="F152" s="312" t="s">
        <v>604</v>
      </c>
      <c r="G152" s="261"/>
      <c r="H152" s="311" t="s">
        <v>664</v>
      </c>
      <c r="I152" s="311" t="s">
        <v>606</v>
      </c>
      <c r="J152" s="311" t="s">
        <v>655</v>
      </c>
      <c r="K152" s="307"/>
    </row>
    <row r="153" spans="2:11" s="1" customFormat="1" ht="15" customHeight="1">
      <c r="B153" s="284"/>
      <c r="C153" s="311" t="s">
        <v>552</v>
      </c>
      <c r="D153" s="261"/>
      <c r="E153" s="261"/>
      <c r="F153" s="312" t="s">
        <v>604</v>
      </c>
      <c r="G153" s="261"/>
      <c r="H153" s="311" t="s">
        <v>665</v>
      </c>
      <c r="I153" s="311" t="s">
        <v>606</v>
      </c>
      <c r="J153" s="311" t="s">
        <v>655</v>
      </c>
      <c r="K153" s="307"/>
    </row>
    <row r="154" spans="2:11" s="1" customFormat="1" ht="15" customHeight="1">
      <c r="B154" s="284"/>
      <c r="C154" s="311" t="s">
        <v>609</v>
      </c>
      <c r="D154" s="261"/>
      <c r="E154" s="261"/>
      <c r="F154" s="312" t="s">
        <v>610</v>
      </c>
      <c r="G154" s="261"/>
      <c r="H154" s="311" t="s">
        <v>644</v>
      </c>
      <c r="I154" s="311" t="s">
        <v>606</v>
      </c>
      <c r="J154" s="311">
        <v>50</v>
      </c>
      <c r="K154" s="307"/>
    </row>
    <row r="155" spans="2:11" s="1" customFormat="1" ht="15" customHeight="1">
      <c r="B155" s="284"/>
      <c r="C155" s="311" t="s">
        <v>612</v>
      </c>
      <c r="D155" s="261"/>
      <c r="E155" s="261"/>
      <c r="F155" s="312" t="s">
        <v>604</v>
      </c>
      <c r="G155" s="261"/>
      <c r="H155" s="311" t="s">
        <v>644</v>
      </c>
      <c r="I155" s="311" t="s">
        <v>614</v>
      </c>
      <c r="J155" s="311"/>
      <c r="K155" s="307"/>
    </row>
    <row r="156" spans="2:11" s="1" customFormat="1" ht="15" customHeight="1">
      <c r="B156" s="284"/>
      <c r="C156" s="311" t="s">
        <v>623</v>
      </c>
      <c r="D156" s="261"/>
      <c r="E156" s="261"/>
      <c r="F156" s="312" t="s">
        <v>610</v>
      </c>
      <c r="G156" s="261"/>
      <c r="H156" s="311" t="s">
        <v>644</v>
      </c>
      <c r="I156" s="311" t="s">
        <v>606</v>
      </c>
      <c r="J156" s="311">
        <v>50</v>
      </c>
      <c r="K156" s="307"/>
    </row>
    <row r="157" spans="2:11" s="1" customFormat="1" ht="15" customHeight="1">
      <c r="B157" s="284"/>
      <c r="C157" s="311" t="s">
        <v>631</v>
      </c>
      <c r="D157" s="261"/>
      <c r="E157" s="261"/>
      <c r="F157" s="312" t="s">
        <v>610</v>
      </c>
      <c r="G157" s="261"/>
      <c r="H157" s="311" t="s">
        <v>644</v>
      </c>
      <c r="I157" s="311" t="s">
        <v>606</v>
      </c>
      <c r="J157" s="311">
        <v>50</v>
      </c>
      <c r="K157" s="307"/>
    </row>
    <row r="158" spans="2:11" s="1" customFormat="1" ht="15" customHeight="1">
      <c r="B158" s="284"/>
      <c r="C158" s="311" t="s">
        <v>629</v>
      </c>
      <c r="D158" s="261"/>
      <c r="E158" s="261"/>
      <c r="F158" s="312" t="s">
        <v>610</v>
      </c>
      <c r="G158" s="261"/>
      <c r="H158" s="311" t="s">
        <v>644</v>
      </c>
      <c r="I158" s="311" t="s">
        <v>606</v>
      </c>
      <c r="J158" s="311">
        <v>50</v>
      </c>
      <c r="K158" s="307"/>
    </row>
    <row r="159" spans="2:11" s="1" customFormat="1" ht="15" customHeight="1">
      <c r="B159" s="284"/>
      <c r="C159" s="311" t="s">
        <v>83</v>
      </c>
      <c r="D159" s="261"/>
      <c r="E159" s="261"/>
      <c r="F159" s="312" t="s">
        <v>604</v>
      </c>
      <c r="G159" s="261"/>
      <c r="H159" s="311" t="s">
        <v>666</v>
      </c>
      <c r="I159" s="311" t="s">
        <v>606</v>
      </c>
      <c r="J159" s="311" t="s">
        <v>667</v>
      </c>
      <c r="K159" s="307"/>
    </row>
    <row r="160" spans="2:11" s="1" customFormat="1" ht="15" customHeight="1">
      <c r="B160" s="284"/>
      <c r="C160" s="311" t="s">
        <v>668</v>
      </c>
      <c r="D160" s="261"/>
      <c r="E160" s="261"/>
      <c r="F160" s="312" t="s">
        <v>604</v>
      </c>
      <c r="G160" s="261"/>
      <c r="H160" s="311" t="s">
        <v>669</v>
      </c>
      <c r="I160" s="311" t="s">
        <v>639</v>
      </c>
      <c r="J160" s="311"/>
      <c r="K160" s="307"/>
    </row>
    <row r="161" spans="2:11" s="1" customFormat="1" ht="15" customHeight="1">
      <c r="B161" s="313"/>
      <c r="C161" s="293"/>
      <c r="D161" s="293"/>
      <c r="E161" s="293"/>
      <c r="F161" s="293"/>
      <c r="G161" s="293"/>
      <c r="H161" s="293"/>
      <c r="I161" s="293"/>
      <c r="J161" s="293"/>
      <c r="K161" s="314"/>
    </row>
    <row r="162" spans="2:11" s="1" customFormat="1" ht="18.75" customHeight="1">
      <c r="B162" s="295"/>
      <c r="C162" s="305"/>
      <c r="D162" s="305"/>
      <c r="E162" s="305"/>
      <c r="F162" s="315"/>
      <c r="G162" s="305"/>
      <c r="H162" s="305"/>
      <c r="I162" s="305"/>
      <c r="J162" s="305"/>
      <c r="K162" s="295"/>
    </row>
    <row r="163" spans="2:11" s="1" customFormat="1" ht="18.75" customHeight="1">
      <c r="B163" s="268"/>
      <c r="C163" s="268"/>
      <c r="D163" s="268"/>
      <c r="E163" s="268"/>
      <c r="F163" s="268"/>
      <c r="G163" s="268"/>
      <c r="H163" s="268"/>
      <c r="I163" s="268"/>
      <c r="J163" s="268"/>
      <c r="K163" s="268"/>
    </row>
    <row r="164" spans="2:11" s="1" customFormat="1" ht="7.5" customHeight="1">
      <c r="B164" s="250"/>
      <c r="C164" s="251"/>
      <c r="D164" s="251"/>
      <c r="E164" s="251"/>
      <c r="F164" s="251"/>
      <c r="G164" s="251"/>
      <c r="H164" s="251"/>
      <c r="I164" s="251"/>
      <c r="J164" s="251"/>
      <c r="K164" s="252"/>
    </row>
    <row r="165" spans="2:11" s="1" customFormat="1" ht="45" customHeight="1">
      <c r="B165" s="253"/>
      <c r="C165" s="384" t="s">
        <v>670</v>
      </c>
      <c r="D165" s="384"/>
      <c r="E165" s="384"/>
      <c r="F165" s="384"/>
      <c r="G165" s="384"/>
      <c r="H165" s="384"/>
      <c r="I165" s="384"/>
      <c r="J165" s="384"/>
      <c r="K165" s="254"/>
    </row>
    <row r="166" spans="2:11" s="1" customFormat="1" ht="17.25" customHeight="1">
      <c r="B166" s="253"/>
      <c r="C166" s="274" t="s">
        <v>598</v>
      </c>
      <c r="D166" s="274"/>
      <c r="E166" s="274"/>
      <c r="F166" s="274" t="s">
        <v>599</v>
      </c>
      <c r="G166" s="316"/>
      <c r="H166" s="317" t="s">
        <v>55</v>
      </c>
      <c r="I166" s="317" t="s">
        <v>58</v>
      </c>
      <c r="J166" s="274" t="s">
        <v>600</v>
      </c>
      <c r="K166" s="254"/>
    </row>
    <row r="167" spans="2:11" s="1" customFormat="1" ht="17.25" customHeight="1">
      <c r="B167" s="255"/>
      <c r="C167" s="276" t="s">
        <v>601</v>
      </c>
      <c r="D167" s="276"/>
      <c r="E167" s="276"/>
      <c r="F167" s="277" t="s">
        <v>602</v>
      </c>
      <c r="G167" s="318"/>
      <c r="H167" s="319"/>
      <c r="I167" s="319"/>
      <c r="J167" s="276" t="s">
        <v>603</v>
      </c>
      <c r="K167" s="256"/>
    </row>
    <row r="168" spans="2:11" s="1" customFormat="1" ht="5.25" customHeight="1">
      <c r="B168" s="284"/>
      <c r="C168" s="279"/>
      <c r="D168" s="279"/>
      <c r="E168" s="279"/>
      <c r="F168" s="279"/>
      <c r="G168" s="280"/>
      <c r="H168" s="279"/>
      <c r="I168" s="279"/>
      <c r="J168" s="279"/>
      <c r="K168" s="307"/>
    </row>
    <row r="169" spans="2:11" s="1" customFormat="1" ht="15" customHeight="1">
      <c r="B169" s="284"/>
      <c r="C169" s="261" t="s">
        <v>607</v>
      </c>
      <c r="D169" s="261"/>
      <c r="E169" s="261"/>
      <c r="F169" s="282" t="s">
        <v>604</v>
      </c>
      <c r="G169" s="261"/>
      <c r="H169" s="261" t="s">
        <v>644</v>
      </c>
      <c r="I169" s="261" t="s">
        <v>606</v>
      </c>
      <c r="J169" s="261">
        <v>120</v>
      </c>
      <c r="K169" s="307"/>
    </row>
    <row r="170" spans="2:11" s="1" customFormat="1" ht="15" customHeight="1">
      <c r="B170" s="284"/>
      <c r="C170" s="261" t="s">
        <v>653</v>
      </c>
      <c r="D170" s="261"/>
      <c r="E170" s="261"/>
      <c r="F170" s="282" t="s">
        <v>604</v>
      </c>
      <c r="G170" s="261"/>
      <c r="H170" s="261" t="s">
        <v>654</v>
      </c>
      <c r="I170" s="261" t="s">
        <v>606</v>
      </c>
      <c r="J170" s="261" t="s">
        <v>655</v>
      </c>
      <c r="K170" s="307"/>
    </row>
    <row r="171" spans="2:11" s="1" customFormat="1" ht="15" customHeight="1">
      <c r="B171" s="284"/>
      <c r="C171" s="261" t="s">
        <v>552</v>
      </c>
      <c r="D171" s="261"/>
      <c r="E171" s="261"/>
      <c r="F171" s="282" t="s">
        <v>604</v>
      </c>
      <c r="G171" s="261"/>
      <c r="H171" s="261" t="s">
        <v>671</v>
      </c>
      <c r="I171" s="261" t="s">
        <v>606</v>
      </c>
      <c r="J171" s="261" t="s">
        <v>655</v>
      </c>
      <c r="K171" s="307"/>
    </row>
    <row r="172" spans="2:11" s="1" customFormat="1" ht="15" customHeight="1">
      <c r="B172" s="284"/>
      <c r="C172" s="261" t="s">
        <v>609</v>
      </c>
      <c r="D172" s="261"/>
      <c r="E172" s="261"/>
      <c r="F172" s="282" t="s">
        <v>610</v>
      </c>
      <c r="G172" s="261"/>
      <c r="H172" s="261" t="s">
        <v>671</v>
      </c>
      <c r="I172" s="261" t="s">
        <v>606</v>
      </c>
      <c r="J172" s="261">
        <v>50</v>
      </c>
      <c r="K172" s="307"/>
    </row>
    <row r="173" spans="2:11" s="1" customFormat="1" ht="15" customHeight="1">
      <c r="B173" s="284"/>
      <c r="C173" s="261" t="s">
        <v>612</v>
      </c>
      <c r="D173" s="261"/>
      <c r="E173" s="261"/>
      <c r="F173" s="282" t="s">
        <v>604</v>
      </c>
      <c r="G173" s="261"/>
      <c r="H173" s="261" t="s">
        <v>671</v>
      </c>
      <c r="I173" s="261" t="s">
        <v>614</v>
      </c>
      <c r="J173" s="261"/>
      <c r="K173" s="307"/>
    </row>
    <row r="174" spans="2:11" s="1" customFormat="1" ht="15" customHeight="1">
      <c r="B174" s="284"/>
      <c r="C174" s="261" t="s">
        <v>623</v>
      </c>
      <c r="D174" s="261"/>
      <c r="E174" s="261"/>
      <c r="F174" s="282" t="s">
        <v>610</v>
      </c>
      <c r="G174" s="261"/>
      <c r="H174" s="261" t="s">
        <v>671</v>
      </c>
      <c r="I174" s="261" t="s">
        <v>606</v>
      </c>
      <c r="J174" s="261">
        <v>50</v>
      </c>
      <c r="K174" s="307"/>
    </row>
    <row r="175" spans="2:11" s="1" customFormat="1" ht="15" customHeight="1">
      <c r="B175" s="284"/>
      <c r="C175" s="261" t="s">
        <v>631</v>
      </c>
      <c r="D175" s="261"/>
      <c r="E175" s="261"/>
      <c r="F175" s="282" t="s">
        <v>610</v>
      </c>
      <c r="G175" s="261"/>
      <c r="H175" s="261" t="s">
        <v>671</v>
      </c>
      <c r="I175" s="261" t="s">
        <v>606</v>
      </c>
      <c r="J175" s="261">
        <v>50</v>
      </c>
      <c r="K175" s="307"/>
    </row>
    <row r="176" spans="2:11" s="1" customFormat="1" ht="15" customHeight="1">
      <c r="B176" s="284"/>
      <c r="C176" s="261" t="s">
        <v>629</v>
      </c>
      <c r="D176" s="261"/>
      <c r="E176" s="261"/>
      <c r="F176" s="282" t="s">
        <v>610</v>
      </c>
      <c r="G176" s="261"/>
      <c r="H176" s="261" t="s">
        <v>671</v>
      </c>
      <c r="I176" s="261" t="s">
        <v>606</v>
      </c>
      <c r="J176" s="261">
        <v>50</v>
      </c>
      <c r="K176" s="307"/>
    </row>
    <row r="177" spans="2:11" s="1" customFormat="1" ht="15" customHeight="1">
      <c r="B177" s="284"/>
      <c r="C177" s="261" t="s">
        <v>97</v>
      </c>
      <c r="D177" s="261"/>
      <c r="E177" s="261"/>
      <c r="F177" s="282" t="s">
        <v>604</v>
      </c>
      <c r="G177" s="261"/>
      <c r="H177" s="261" t="s">
        <v>672</v>
      </c>
      <c r="I177" s="261" t="s">
        <v>673</v>
      </c>
      <c r="J177" s="261"/>
      <c r="K177" s="307"/>
    </row>
    <row r="178" spans="2:11" s="1" customFormat="1" ht="15" customHeight="1">
      <c r="B178" s="284"/>
      <c r="C178" s="261" t="s">
        <v>58</v>
      </c>
      <c r="D178" s="261"/>
      <c r="E178" s="261"/>
      <c r="F178" s="282" t="s">
        <v>604</v>
      </c>
      <c r="G178" s="261"/>
      <c r="H178" s="261" t="s">
        <v>674</v>
      </c>
      <c r="I178" s="261" t="s">
        <v>675</v>
      </c>
      <c r="J178" s="261">
        <v>1</v>
      </c>
      <c r="K178" s="307"/>
    </row>
    <row r="179" spans="2:11" s="1" customFormat="1" ht="15" customHeight="1">
      <c r="B179" s="284"/>
      <c r="C179" s="261" t="s">
        <v>54</v>
      </c>
      <c r="D179" s="261"/>
      <c r="E179" s="261"/>
      <c r="F179" s="282" t="s">
        <v>604</v>
      </c>
      <c r="G179" s="261"/>
      <c r="H179" s="261" t="s">
        <v>676</v>
      </c>
      <c r="I179" s="261" t="s">
        <v>606</v>
      </c>
      <c r="J179" s="261">
        <v>20</v>
      </c>
      <c r="K179" s="307"/>
    </row>
    <row r="180" spans="2:11" s="1" customFormat="1" ht="15" customHeight="1">
      <c r="B180" s="284"/>
      <c r="C180" s="261" t="s">
        <v>55</v>
      </c>
      <c r="D180" s="261"/>
      <c r="E180" s="261"/>
      <c r="F180" s="282" t="s">
        <v>604</v>
      </c>
      <c r="G180" s="261"/>
      <c r="H180" s="261" t="s">
        <v>677</v>
      </c>
      <c r="I180" s="261" t="s">
        <v>606</v>
      </c>
      <c r="J180" s="261">
        <v>255</v>
      </c>
      <c r="K180" s="307"/>
    </row>
    <row r="181" spans="2:11" s="1" customFormat="1" ht="15" customHeight="1">
      <c r="B181" s="284"/>
      <c r="C181" s="261" t="s">
        <v>98</v>
      </c>
      <c r="D181" s="261"/>
      <c r="E181" s="261"/>
      <c r="F181" s="282" t="s">
        <v>604</v>
      </c>
      <c r="G181" s="261"/>
      <c r="H181" s="261" t="s">
        <v>568</v>
      </c>
      <c r="I181" s="261" t="s">
        <v>606</v>
      </c>
      <c r="J181" s="261">
        <v>10</v>
      </c>
      <c r="K181" s="307"/>
    </row>
    <row r="182" spans="2:11" s="1" customFormat="1" ht="15" customHeight="1">
      <c r="B182" s="284"/>
      <c r="C182" s="261" t="s">
        <v>99</v>
      </c>
      <c r="D182" s="261"/>
      <c r="E182" s="261"/>
      <c r="F182" s="282" t="s">
        <v>604</v>
      </c>
      <c r="G182" s="261"/>
      <c r="H182" s="261" t="s">
        <v>678</v>
      </c>
      <c r="I182" s="261" t="s">
        <v>639</v>
      </c>
      <c r="J182" s="261"/>
      <c r="K182" s="307"/>
    </row>
    <row r="183" spans="2:11" s="1" customFormat="1" ht="15" customHeight="1">
      <c r="B183" s="284"/>
      <c r="C183" s="261" t="s">
        <v>679</v>
      </c>
      <c r="D183" s="261"/>
      <c r="E183" s="261"/>
      <c r="F183" s="282" t="s">
        <v>604</v>
      </c>
      <c r="G183" s="261"/>
      <c r="H183" s="261" t="s">
        <v>680</v>
      </c>
      <c r="I183" s="261" t="s">
        <v>639</v>
      </c>
      <c r="J183" s="261"/>
      <c r="K183" s="307"/>
    </row>
    <row r="184" spans="2:11" s="1" customFormat="1" ht="15" customHeight="1">
      <c r="B184" s="284"/>
      <c r="C184" s="261" t="s">
        <v>668</v>
      </c>
      <c r="D184" s="261"/>
      <c r="E184" s="261"/>
      <c r="F184" s="282" t="s">
        <v>604</v>
      </c>
      <c r="G184" s="261"/>
      <c r="H184" s="261" t="s">
        <v>681</v>
      </c>
      <c r="I184" s="261" t="s">
        <v>639</v>
      </c>
      <c r="J184" s="261"/>
      <c r="K184" s="307"/>
    </row>
    <row r="185" spans="2:11" s="1" customFormat="1" ht="15" customHeight="1">
      <c r="B185" s="284"/>
      <c r="C185" s="261" t="s">
        <v>101</v>
      </c>
      <c r="D185" s="261"/>
      <c r="E185" s="261"/>
      <c r="F185" s="282" t="s">
        <v>610</v>
      </c>
      <c r="G185" s="261"/>
      <c r="H185" s="261" t="s">
        <v>682</v>
      </c>
      <c r="I185" s="261" t="s">
        <v>606</v>
      </c>
      <c r="J185" s="261">
        <v>50</v>
      </c>
      <c r="K185" s="307"/>
    </row>
    <row r="186" spans="2:11" s="1" customFormat="1" ht="15" customHeight="1">
      <c r="B186" s="284"/>
      <c r="C186" s="261" t="s">
        <v>683</v>
      </c>
      <c r="D186" s="261"/>
      <c r="E186" s="261"/>
      <c r="F186" s="282" t="s">
        <v>610</v>
      </c>
      <c r="G186" s="261"/>
      <c r="H186" s="261" t="s">
        <v>684</v>
      </c>
      <c r="I186" s="261" t="s">
        <v>685</v>
      </c>
      <c r="J186" s="261"/>
      <c r="K186" s="307"/>
    </row>
    <row r="187" spans="2:11" s="1" customFormat="1" ht="15" customHeight="1">
      <c r="B187" s="284"/>
      <c r="C187" s="261" t="s">
        <v>686</v>
      </c>
      <c r="D187" s="261"/>
      <c r="E187" s="261"/>
      <c r="F187" s="282" t="s">
        <v>610</v>
      </c>
      <c r="G187" s="261"/>
      <c r="H187" s="261" t="s">
        <v>687</v>
      </c>
      <c r="I187" s="261" t="s">
        <v>685</v>
      </c>
      <c r="J187" s="261"/>
      <c r="K187" s="307"/>
    </row>
    <row r="188" spans="2:11" s="1" customFormat="1" ht="15" customHeight="1">
      <c r="B188" s="284"/>
      <c r="C188" s="261" t="s">
        <v>688</v>
      </c>
      <c r="D188" s="261"/>
      <c r="E188" s="261"/>
      <c r="F188" s="282" t="s">
        <v>610</v>
      </c>
      <c r="G188" s="261"/>
      <c r="H188" s="261" t="s">
        <v>689</v>
      </c>
      <c r="I188" s="261" t="s">
        <v>685</v>
      </c>
      <c r="J188" s="261"/>
      <c r="K188" s="307"/>
    </row>
    <row r="189" spans="2:11" s="1" customFormat="1" ht="15" customHeight="1">
      <c r="B189" s="284"/>
      <c r="C189" s="320" t="s">
        <v>690</v>
      </c>
      <c r="D189" s="261"/>
      <c r="E189" s="261"/>
      <c r="F189" s="282" t="s">
        <v>610</v>
      </c>
      <c r="G189" s="261"/>
      <c r="H189" s="261" t="s">
        <v>691</v>
      </c>
      <c r="I189" s="261" t="s">
        <v>692</v>
      </c>
      <c r="J189" s="321" t="s">
        <v>693</v>
      </c>
      <c r="K189" s="307"/>
    </row>
    <row r="190" spans="2:11" s="18" customFormat="1" ht="15" customHeight="1">
      <c r="B190" s="322"/>
      <c r="C190" s="323" t="s">
        <v>694</v>
      </c>
      <c r="D190" s="324"/>
      <c r="E190" s="324"/>
      <c r="F190" s="325" t="s">
        <v>610</v>
      </c>
      <c r="G190" s="324"/>
      <c r="H190" s="324" t="s">
        <v>695</v>
      </c>
      <c r="I190" s="324" t="s">
        <v>692</v>
      </c>
      <c r="J190" s="326" t="s">
        <v>693</v>
      </c>
      <c r="K190" s="327"/>
    </row>
    <row r="191" spans="2:11" s="1" customFormat="1" ht="15" customHeight="1">
      <c r="B191" s="284"/>
      <c r="C191" s="320" t="s">
        <v>43</v>
      </c>
      <c r="D191" s="261"/>
      <c r="E191" s="261"/>
      <c r="F191" s="282" t="s">
        <v>604</v>
      </c>
      <c r="G191" s="261"/>
      <c r="H191" s="258" t="s">
        <v>696</v>
      </c>
      <c r="I191" s="261" t="s">
        <v>697</v>
      </c>
      <c r="J191" s="261"/>
      <c r="K191" s="307"/>
    </row>
    <row r="192" spans="2:11" s="1" customFormat="1" ht="15" customHeight="1">
      <c r="B192" s="284"/>
      <c r="C192" s="320" t="s">
        <v>698</v>
      </c>
      <c r="D192" s="261"/>
      <c r="E192" s="261"/>
      <c r="F192" s="282" t="s">
        <v>604</v>
      </c>
      <c r="G192" s="261"/>
      <c r="H192" s="261" t="s">
        <v>699</v>
      </c>
      <c r="I192" s="261" t="s">
        <v>639</v>
      </c>
      <c r="J192" s="261"/>
      <c r="K192" s="307"/>
    </row>
    <row r="193" spans="2:11" s="1" customFormat="1" ht="15" customHeight="1">
      <c r="B193" s="284"/>
      <c r="C193" s="320" t="s">
        <v>700</v>
      </c>
      <c r="D193" s="261"/>
      <c r="E193" s="261"/>
      <c r="F193" s="282" t="s">
        <v>604</v>
      </c>
      <c r="G193" s="261"/>
      <c r="H193" s="261" t="s">
        <v>701</v>
      </c>
      <c r="I193" s="261" t="s">
        <v>639</v>
      </c>
      <c r="J193" s="261"/>
      <c r="K193" s="307"/>
    </row>
    <row r="194" spans="2:11" s="1" customFormat="1" ht="15" customHeight="1">
      <c r="B194" s="284"/>
      <c r="C194" s="320" t="s">
        <v>702</v>
      </c>
      <c r="D194" s="261"/>
      <c r="E194" s="261"/>
      <c r="F194" s="282" t="s">
        <v>610</v>
      </c>
      <c r="G194" s="261"/>
      <c r="H194" s="261" t="s">
        <v>703</v>
      </c>
      <c r="I194" s="261" t="s">
        <v>639</v>
      </c>
      <c r="J194" s="261"/>
      <c r="K194" s="307"/>
    </row>
    <row r="195" spans="2:11" s="1" customFormat="1" ht="15" customHeight="1">
      <c r="B195" s="313"/>
      <c r="C195" s="328"/>
      <c r="D195" s="293"/>
      <c r="E195" s="293"/>
      <c r="F195" s="293"/>
      <c r="G195" s="293"/>
      <c r="H195" s="293"/>
      <c r="I195" s="293"/>
      <c r="J195" s="293"/>
      <c r="K195" s="314"/>
    </row>
    <row r="196" spans="2:11" s="1" customFormat="1" ht="18.75" customHeight="1">
      <c r="B196" s="295"/>
      <c r="C196" s="305"/>
      <c r="D196" s="305"/>
      <c r="E196" s="305"/>
      <c r="F196" s="315"/>
      <c r="G196" s="305"/>
      <c r="H196" s="305"/>
      <c r="I196" s="305"/>
      <c r="J196" s="305"/>
      <c r="K196" s="295"/>
    </row>
    <row r="197" spans="2:11" s="1" customFormat="1" ht="18.75" customHeight="1">
      <c r="B197" s="295"/>
      <c r="C197" s="305"/>
      <c r="D197" s="305"/>
      <c r="E197" s="305"/>
      <c r="F197" s="315"/>
      <c r="G197" s="305"/>
      <c r="H197" s="305"/>
      <c r="I197" s="305"/>
      <c r="J197" s="305"/>
      <c r="K197" s="295"/>
    </row>
    <row r="198" spans="2:11" s="1" customFormat="1" ht="18.75" customHeight="1">
      <c r="B198" s="268"/>
      <c r="C198" s="268"/>
      <c r="D198" s="268"/>
      <c r="E198" s="268"/>
      <c r="F198" s="268"/>
      <c r="G198" s="268"/>
      <c r="H198" s="268"/>
      <c r="I198" s="268"/>
      <c r="J198" s="268"/>
      <c r="K198" s="268"/>
    </row>
    <row r="199" spans="2:11" s="1" customFormat="1" ht="13.5">
      <c r="B199" s="250"/>
      <c r="C199" s="251"/>
      <c r="D199" s="251"/>
      <c r="E199" s="251"/>
      <c r="F199" s="251"/>
      <c r="G199" s="251"/>
      <c r="H199" s="251"/>
      <c r="I199" s="251"/>
      <c r="J199" s="251"/>
      <c r="K199" s="252"/>
    </row>
    <row r="200" spans="2:11" s="1" customFormat="1" ht="21">
      <c r="B200" s="253"/>
      <c r="C200" s="384" t="s">
        <v>704</v>
      </c>
      <c r="D200" s="384"/>
      <c r="E200" s="384"/>
      <c r="F200" s="384"/>
      <c r="G200" s="384"/>
      <c r="H200" s="384"/>
      <c r="I200" s="384"/>
      <c r="J200" s="384"/>
      <c r="K200" s="254"/>
    </row>
    <row r="201" spans="2:11" s="1" customFormat="1" ht="25.5" customHeight="1">
      <c r="B201" s="253"/>
      <c r="C201" s="329" t="s">
        <v>705</v>
      </c>
      <c r="D201" s="329"/>
      <c r="E201" s="329"/>
      <c r="F201" s="329" t="s">
        <v>706</v>
      </c>
      <c r="G201" s="330"/>
      <c r="H201" s="387" t="s">
        <v>707</v>
      </c>
      <c r="I201" s="387"/>
      <c r="J201" s="387"/>
      <c r="K201" s="254"/>
    </row>
    <row r="202" spans="2:11" s="1" customFormat="1" ht="5.25" customHeight="1">
      <c r="B202" s="284"/>
      <c r="C202" s="279"/>
      <c r="D202" s="279"/>
      <c r="E202" s="279"/>
      <c r="F202" s="279"/>
      <c r="G202" s="305"/>
      <c r="H202" s="279"/>
      <c r="I202" s="279"/>
      <c r="J202" s="279"/>
      <c r="K202" s="307"/>
    </row>
    <row r="203" spans="2:11" s="1" customFormat="1" ht="15" customHeight="1">
      <c r="B203" s="284"/>
      <c r="C203" s="261" t="s">
        <v>697</v>
      </c>
      <c r="D203" s="261"/>
      <c r="E203" s="261"/>
      <c r="F203" s="282" t="s">
        <v>44</v>
      </c>
      <c r="G203" s="261"/>
      <c r="H203" s="388" t="s">
        <v>708</v>
      </c>
      <c r="I203" s="388"/>
      <c r="J203" s="388"/>
      <c r="K203" s="307"/>
    </row>
    <row r="204" spans="2:11" s="1" customFormat="1" ht="15" customHeight="1">
      <c r="B204" s="284"/>
      <c r="C204" s="261"/>
      <c r="D204" s="261"/>
      <c r="E204" s="261"/>
      <c r="F204" s="282" t="s">
        <v>45</v>
      </c>
      <c r="G204" s="261"/>
      <c r="H204" s="388" t="s">
        <v>709</v>
      </c>
      <c r="I204" s="388"/>
      <c r="J204" s="388"/>
      <c r="K204" s="307"/>
    </row>
    <row r="205" spans="2:11" s="1" customFormat="1" ht="15" customHeight="1">
      <c r="B205" s="284"/>
      <c r="C205" s="261"/>
      <c r="D205" s="261"/>
      <c r="E205" s="261"/>
      <c r="F205" s="282" t="s">
        <v>48</v>
      </c>
      <c r="G205" s="261"/>
      <c r="H205" s="388" t="s">
        <v>710</v>
      </c>
      <c r="I205" s="388"/>
      <c r="J205" s="388"/>
      <c r="K205" s="307"/>
    </row>
    <row r="206" spans="2:11" s="1" customFormat="1" ht="15" customHeight="1">
      <c r="B206" s="284"/>
      <c r="C206" s="261"/>
      <c r="D206" s="261"/>
      <c r="E206" s="261"/>
      <c r="F206" s="282" t="s">
        <v>46</v>
      </c>
      <c r="G206" s="261"/>
      <c r="H206" s="388" t="s">
        <v>711</v>
      </c>
      <c r="I206" s="388"/>
      <c r="J206" s="388"/>
      <c r="K206" s="307"/>
    </row>
    <row r="207" spans="2:11" s="1" customFormat="1" ht="15" customHeight="1">
      <c r="B207" s="284"/>
      <c r="C207" s="261"/>
      <c r="D207" s="261"/>
      <c r="E207" s="261"/>
      <c r="F207" s="282" t="s">
        <v>47</v>
      </c>
      <c r="G207" s="261"/>
      <c r="H207" s="388" t="s">
        <v>712</v>
      </c>
      <c r="I207" s="388"/>
      <c r="J207" s="388"/>
      <c r="K207" s="307"/>
    </row>
    <row r="208" spans="2:11" s="1" customFormat="1" ht="15" customHeight="1">
      <c r="B208" s="284"/>
      <c r="C208" s="261"/>
      <c r="D208" s="261"/>
      <c r="E208" s="261"/>
      <c r="F208" s="282"/>
      <c r="G208" s="261"/>
      <c r="H208" s="261"/>
      <c r="I208" s="261"/>
      <c r="J208" s="261"/>
      <c r="K208" s="307"/>
    </row>
    <row r="209" spans="2:11" s="1" customFormat="1" ht="15" customHeight="1">
      <c r="B209" s="284"/>
      <c r="C209" s="261" t="s">
        <v>651</v>
      </c>
      <c r="D209" s="261"/>
      <c r="E209" s="261"/>
      <c r="F209" s="282" t="s">
        <v>77</v>
      </c>
      <c r="G209" s="261"/>
      <c r="H209" s="388" t="s">
        <v>713</v>
      </c>
      <c r="I209" s="388"/>
      <c r="J209" s="388"/>
      <c r="K209" s="307"/>
    </row>
    <row r="210" spans="2:11" s="1" customFormat="1" ht="15" customHeight="1">
      <c r="B210" s="284"/>
      <c r="C210" s="261"/>
      <c r="D210" s="261"/>
      <c r="E210" s="261"/>
      <c r="F210" s="282" t="s">
        <v>546</v>
      </c>
      <c r="G210" s="261"/>
      <c r="H210" s="388" t="s">
        <v>547</v>
      </c>
      <c r="I210" s="388"/>
      <c r="J210" s="388"/>
      <c r="K210" s="307"/>
    </row>
    <row r="211" spans="2:11" s="1" customFormat="1" ht="15" customHeight="1">
      <c r="B211" s="284"/>
      <c r="C211" s="261"/>
      <c r="D211" s="261"/>
      <c r="E211" s="261"/>
      <c r="F211" s="282" t="s">
        <v>544</v>
      </c>
      <c r="G211" s="261"/>
      <c r="H211" s="388" t="s">
        <v>714</v>
      </c>
      <c r="I211" s="388"/>
      <c r="J211" s="388"/>
      <c r="K211" s="307"/>
    </row>
    <row r="212" spans="2:11" s="1" customFormat="1" ht="15" customHeight="1">
      <c r="B212" s="331"/>
      <c r="C212" s="261"/>
      <c r="D212" s="261"/>
      <c r="E212" s="261"/>
      <c r="F212" s="282" t="s">
        <v>548</v>
      </c>
      <c r="G212" s="320"/>
      <c r="H212" s="389" t="s">
        <v>549</v>
      </c>
      <c r="I212" s="389"/>
      <c r="J212" s="389"/>
      <c r="K212" s="332"/>
    </row>
    <row r="213" spans="2:11" s="1" customFormat="1" ht="15" customHeight="1">
      <c r="B213" s="331"/>
      <c r="C213" s="261"/>
      <c r="D213" s="261"/>
      <c r="E213" s="261"/>
      <c r="F213" s="282" t="s">
        <v>550</v>
      </c>
      <c r="G213" s="320"/>
      <c r="H213" s="389" t="s">
        <v>715</v>
      </c>
      <c r="I213" s="389"/>
      <c r="J213" s="389"/>
      <c r="K213" s="332"/>
    </row>
    <row r="214" spans="2:11" s="1" customFormat="1" ht="15" customHeight="1">
      <c r="B214" s="331"/>
      <c r="C214" s="261"/>
      <c r="D214" s="261"/>
      <c r="E214" s="261"/>
      <c r="F214" s="282"/>
      <c r="G214" s="320"/>
      <c r="H214" s="311"/>
      <c r="I214" s="311"/>
      <c r="J214" s="311"/>
      <c r="K214" s="332"/>
    </row>
    <row r="215" spans="2:11" s="1" customFormat="1" ht="15" customHeight="1">
      <c r="B215" s="331"/>
      <c r="C215" s="261" t="s">
        <v>675</v>
      </c>
      <c r="D215" s="261"/>
      <c r="E215" s="261"/>
      <c r="F215" s="282">
        <v>1</v>
      </c>
      <c r="G215" s="320"/>
      <c r="H215" s="389" t="s">
        <v>716</v>
      </c>
      <c r="I215" s="389"/>
      <c r="J215" s="389"/>
      <c r="K215" s="332"/>
    </row>
    <row r="216" spans="2:11" s="1" customFormat="1" ht="15" customHeight="1">
      <c r="B216" s="331"/>
      <c r="C216" s="261"/>
      <c r="D216" s="261"/>
      <c r="E216" s="261"/>
      <c r="F216" s="282">
        <v>2</v>
      </c>
      <c r="G216" s="320"/>
      <c r="H216" s="389" t="s">
        <v>717</v>
      </c>
      <c r="I216" s="389"/>
      <c r="J216" s="389"/>
      <c r="K216" s="332"/>
    </row>
    <row r="217" spans="2:11" s="1" customFormat="1" ht="15" customHeight="1">
      <c r="B217" s="331"/>
      <c r="C217" s="261"/>
      <c r="D217" s="261"/>
      <c r="E217" s="261"/>
      <c r="F217" s="282">
        <v>3</v>
      </c>
      <c r="G217" s="320"/>
      <c r="H217" s="389" t="s">
        <v>718</v>
      </c>
      <c r="I217" s="389"/>
      <c r="J217" s="389"/>
      <c r="K217" s="332"/>
    </row>
    <row r="218" spans="2:11" s="1" customFormat="1" ht="15" customHeight="1">
      <c r="B218" s="331"/>
      <c r="C218" s="261"/>
      <c r="D218" s="261"/>
      <c r="E218" s="261"/>
      <c r="F218" s="282">
        <v>4</v>
      </c>
      <c r="G218" s="320"/>
      <c r="H218" s="389" t="s">
        <v>719</v>
      </c>
      <c r="I218" s="389"/>
      <c r="J218" s="389"/>
      <c r="K218" s="332"/>
    </row>
    <row r="219" spans="2:11" s="1" customFormat="1" ht="12.75" customHeight="1">
      <c r="B219" s="333"/>
      <c r="C219" s="334"/>
      <c r="D219" s="334"/>
      <c r="E219" s="334"/>
      <c r="F219" s="334"/>
      <c r="G219" s="334"/>
      <c r="H219" s="334"/>
      <c r="I219" s="334"/>
      <c r="J219" s="334"/>
      <c r="K219" s="335"/>
    </row>
  </sheetData>
  <sheetProtection formatCells="0" formatColumns="0" formatRows="0" insertColumns="0" insertRows="0" insertHyperlinks="0" deleteColumns="0" deleteRows="0" sort="0" autoFilter="0" pivotTables="0"/>
  <mergeCells count="77">
    <mergeCell ref="H217:J217"/>
    <mergeCell ref="H218:J218"/>
    <mergeCell ref="H216:J216"/>
    <mergeCell ref="H213:J213"/>
    <mergeCell ref="H212:J212"/>
    <mergeCell ref="H206:J206"/>
    <mergeCell ref="H207:J207"/>
    <mergeCell ref="H209:J209"/>
    <mergeCell ref="H211:J211"/>
    <mergeCell ref="H215:J215"/>
    <mergeCell ref="H210:J210"/>
    <mergeCell ref="C200:J200"/>
    <mergeCell ref="H201:J201"/>
    <mergeCell ref="H203:J203"/>
    <mergeCell ref="H204:J204"/>
    <mergeCell ref="H205:J205"/>
    <mergeCell ref="C75:J75"/>
    <mergeCell ref="C102:J102"/>
    <mergeCell ref="C122:J122"/>
    <mergeCell ref="C147:J147"/>
    <mergeCell ref="C165:J165"/>
    <mergeCell ref="D66:J66"/>
    <mergeCell ref="D67:J67"/>
    <mergeCell ref="D68:J68"/>
    <mergeCell ref="D69:J69"/>
    <mergeCell ref="D70:J70"/>
    <mergeCell ref="D60:J60"/>
    <mergeCell ref="D61:J61"/>
    <mergeCell ref="D62:J62"/>
    <mergeCell ref="D63:J63"/>
    <mergeCell ref="D65:J65"/>
    <mergeCell ref="C54:J54"/>
    <mergeCell ref="C55:J55"/>
    <mergeCell ref="C57:J57"/>
    <mergeCell ref="D58:J58"/>
    <mergeCell ref="D59:J59"/>
    <mergeCell ref="F23:J23"/>
    <mergeCell ref="C25:J25"/>
    <mergeCell ref="C26:J26"/>
    <mergeCell ref="D27:J27"/>
    <mergeCell ref="D28:J28"/>
    <mergeCell ref="C52:J52"/>
    <mergeCell ref="C3:J3"/>
    <mergeCell ref="C4:J4"/>
    <mergeCell ref="C6:J6"/>
    <mergeCell ref="C7:J7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D47:J47"/>
    <mergeCell ref="E48:J48"/>
    <mergeCell ref="E49:J49"/>
    <mergeCell ref="E50:J50"/>
    <mergeCell ref="D51:J51"/>
    <mergeCell ref="G41:J41"/>
    <mergeCell ref="G42:J42"/>
    <mergeCell ref="G43:J43"/>
    <mergeCell ref="G44:J44"/>
    <mergeCell ref="G45:J45"/>
    <mergeCell ref="G36:J36"/>
    <mergeCell ref="G37:J37"/>
    <mergeCell ref="G38:J38"/>
    <mergeCell ref="G39:J39"/>
    <mergeCell ref="G40:J40"/>
    <mergeCell ref="D30:J30"/>
    <mergeCell ref="D31:J31"/>
    <mergeCell ref="D33:J33"/>
    <mergeCell ref="D34:J34"/>
    <mergeCell ref="D35:J35"/>
  </mergeCells>
  <pageMargins left="0.59027779999999996" right="0.59027779999999996" top="0.59027779999999996" bottom="0.59027779999999996" header="0" footer="0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5</vt:i4>
      </vt:variant>
    </vt:vector>
  </HeadingPairs>
  <TitlesOfParts>
    <vt:vector size="8" baseType="lpstr">
      <vt:lpstr>Rekapitulace stavby</vt:lpstr>
      <vt:lpstr>2024-024-ver2 - Rekonstru...</vt:lpstr>
      <vt:lpstr>Pokyny pro vyplnění</vt:lpstr>
      <vt:lpstr>'2024-024-ver2 - Rekonstru...'!Názvy_tisku</vt:lpstr>
      <vt:lpstr>'Rekapitulace stavby'!Názvy_tisku</vt:lpstr>
      <vt:lpstr>'2024-024-ver2 - Rekonstru...'!Oblast_tisku</vt:lpstr>
      <vt:lpstr>'Pokyny pro vyplnění'!Oblast_tisku</vt:lpstr>
      <vt:lpstr>'Rekapitulace stavby'!Oblast_tisku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PC-HP\Káťa</dc:creator>
  <cp:lastModifiedBy>USER</cp:lastModifiedBy>
  <dcterms:created xsi:type="dcterms:W3CDTF">2024-04-22T19:31:37Z</dcterms:created>
  <dcterms:modified xsi:type="dcterms:W3CDTF">2024-05-06T09:06:36Z</dcterms:modified>
</cp:coreProperties>
</file>