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Chodník ulice Antošovická, úsek na Tabulkách\02 Výzva + přílohy\"/>
    </mc:Choice>
  </mc:AlternateContent>
  <xr:revisionPtr revIDLastSave="0" documentId="8_{740D3EB6-72E2-467C-9C84-67C5F61AC8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apitulace stavby" sheetId="1" r:id="rId1"/>
    <sheet name="20A033_uznatelne - Uznate..." sheetId="2" r:id="rId2"/>
    <sheet name="20A033_neuznatelne - Neuz..." sheetId="3" r:id="rId3"/>
  </sheets>
  <definedNames>
    <definedName name="_xlnm._FilterDatabase" localSheetId="2" hidden="1">'20A033_neuznatelne - Neuz...'!$C$119:$K$247</definedName>
    <definedName name="_xlnm._FilterDatabase" localSheetId="1" hidden="1">'20A033_uznatelne - Uznate...'!$C$121:$K$321</definedName>
    <definedName name="_xlnm.Print_Titles" localSheetId="2">'20A033_neuznatelne - Neuz...'!$119:$119</definedName>
    <definedName name="_xlnm.Print_Titles" localSheetId="1">'20A033_uznatelne - Uznate...'!$121:$121</definedName>
    <definedName name="_xlnm.Print_Titles" localSheetId="0">'Rekapitulace stavby'!$92:$92</definedName>
    <definedName name="_xlnm.Print_Area" localSheetId="2">'20A033_neuznatelne - Neuz...'!$C$4:$J$76,'20A033_neuznatelne - Neuz...'!$C$82:$J$101,'20A033_neuznatelne - Neuz...'!$C$107:$K$247</definedName>
    <definedName name="_xlnm.Print_Area" localSheetId="1">'20A033_uznatelne - Uznate...'!$C$4:$J$76,'20A033_uznatelne - Uznate...'!$C$82:$J$103,'20A033_uznatelne - Uznate...'!$C$109:$K$321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/>
  <c r="J17" i="3"/>
  <c r="J12" i="3"/>
  <c r="J114" i="3"/>
  <c r="E7" i="3"/>
  <c r="E110" i="3" s="1"/>
  <c r="J37" i="2"/>
  <c r="J36" i="2"/>
  <c r="AY95" i="1"/>
  <c r="J35" i="2"/>
  <c r="AX95" i="1"/>
  <c r="BI321" i="2"/>
  <c r="BH321" i="2"/>
  <c r="BG321" i="2"/>
  <c r="BF321" i="2"/>
  <c r="T321" i="2"/>
  <c r="T320" i="2"/>
  <c r="R321" i="2"/>
  <c r="R320" i="2"/>
  <c r="P321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/>
  <c r="J17" i="2"/>
  <c r="J12" i="2"/>
  <c r="J89" i="2" s="1"/>
  <c r="E7" i="2"/>
  <c r="E112" i="2" s="1"/>
  <c r="L90" i="1"/>
  <c r="AM90" i="1"/>
  <c r="AM89" i="1"/>
  <c r="L89" i="1"/>
  <c r="AM87" i="1"/>
  <c r="L87" i="1"/>
  <c r="L85" i="1"/>
  <c r="L84" i="1"/>
  <c r="BK247" i="3"/>
  <c r="J247" i="3"/>
  <c r="BK245" i="3"/>
  <c r="J245" i="3"/>
  <c r="BK244" i="3"/>
  <c r="J244" i="3"/>
  <c r="BK242" i="3"/>
  <c r="J242" i="3"/>
  <c r="J241" i="3"/>
  <c r="J240" i="3"/>
  <c r="J238" i="3"/>
  <c r="J231" i="3"/>
  <c r="J229" i="3"/>
  <c r="J225" i="3"/>
  <c r="J223" i="3"/>
  <c r="BK221" i="3"/>
  <c r="BK215" i="3"/>
  <c r="BK211" i="3"/>
  <c r="BK207" i="3"/>
  <c r="BK203" i="3"/>
  <c r="BK201" i="3"/>
  <c r="J199" i="3"/>
  <c r="BK197" i="3"/>
  <c r="BK193" i="3"/>
  <c r="BK190" i="3"/>
  <c r="J187" i="3"/>
  <c r="BK179" i="3"/>
  <c r="BK174" i="3"/>
  <c r="J168" i="3"/>
  <c r="J164" i="3"/>
  <c r="BK157" i="3"/>
  <c r="BK151" i="3"/>
  <c r="J145" i="3"/>
  <c r="J142" i="3"/>
  <c r="J139" i="3"/>
  <c r="J136" i="3"/>
  <c r="BK135" i="3"/>
  <c r="J133" i="3"/>
  <c r="BK131" i="3"/>
  <c r="J130" i="3"/>
  <c r="BK129" i="3"/>
  <c r="BK126" i="3"/>
  <c r="J125" i="3"/>
  <c r="BK123" i="3"/>
  <c r="BK317" i="2"/>
  <c r="BK313" i="2"/>
  <c r="J311" i="2"/>
  <c r="BK310" i="2"/>
  <c r="J309" i="2"/>
  <c r="J308" i="2"/>
  <c r="J307" i="2"/>
  <c r="BK305" i="2"/>
  <c r="BK302" i="2"/>
  <c r="BK297" i="2"/>
  <c r="BK295" i="2"/>
  <c r="J293" i="2"/>
  <c r="BK289" i="2"/>
  <c r="J287" i="2"/>
  <c r="J280" i="2"/>
  <c r="BK276" i="2"/>
  <c r="J270" i="2"/>
  <c r="BK263" i="2"/>
  <c r="BK260" i="2"/>
  <c r="BK258" i="2"/>
  <c r="BK256" i="2"/>
  <c r="J255" i="2"/>
  <c r="BK253" i="2"/>
  <c r="BK247" i="2"/>
  <c r="BK241" i="2"/>
  <c r="J239" i="2"/>
  <c r="BK237" i="2"/>
  <c r="J235" i="2"/>
  <c r="BK231" i="2"/>
  <c r="BK229" i="2"/>
  <c r="J225" i="2"/>
  <c r="J220" i="2"/>
  <c r="BK215" i="2"/>
  <c r="J214" i="2"/>
  <c r="BK212" i="2"/>
  <c r="BK205" i="2"/>
  <c r="J199" i="2"/>
  <c r="J193" i="2"/>
  <c r="J192" i="2"/>
  <c r="J191" i="2"/>
  <c r="BK190" i="2"/>
  <c r="BK187" i="2"/>
  <c r="J185" i="2"/>
  <c r="BK177" i="2"/>
  <c r="BK174" i="2"/>
  <c r="J171" i="2"/>
  <c r="BK169" i="2"/>
  <c r="J167" i="2"/>
  <c r="J165" i="2"/>
  <c r="J164" i="2"/>
  <c r="J160" i="2"/>
  <c r="BK159" i="2"/>
  <c r="BK158" i="2"/>
  <c r="J157" i="2"/>
  <c r="J154" i="2"/>
  <c r="J151" i="2"/>
  <c r="J145" i="2"/>
  <c r="J142" i="2"/>
  <c r="BK139" i="2"/>
  <c r="J137" i="2"/>
  <c r="J135" i="2"/>
  <c r="J132" i="2"/>
  <c r="BK128" i="2"/>
  <c r="BK127" i="2"/>
  <c r="BK125" i="2"/>
  <c r="BK240" i="3"/>
  <c r="BK238" i="3"/>
  <c r="BK235" i="3"/>
  <c r="J233" i="3"/>
  <c r="BK231" i="3"/>
  <c r="BK229" i="3"/>
  <c r="J227" i="3"/>
  <c r="BK223" i="3"/>
  <c r="BK219" i="3"/>
  <c r="BK217" i="3"/>
  <c r="J215" i="3"/>
  <c r="BK213" i="3"/>
  <c r="J211" i="3"/>
  <c r="BK209" i="3"/>
  <c r="J205" i="3"/>
  <c r="J197" i="3"/>
  <c r="J193" i="3"/>
  <c r="J179" i="3"/>
  <c r="J174" i="3"/>
  <c r="BK164" i="3"/>
  <c r="J157" i="3"/>
  <c r="BK142" i="3"/>
  <c r="BK139" i="3"/>
  <c r="J135" i="3"/>
  <c r="BK133" i="3"/>
  <c r="J131" i="3"/>
  <c r="J129" i="3"/>
  <c r="BK125" i="3"/>
  <c r="BK321" i="2"/>
  <c r="J319" i="2"/>
  <c r="J318" i="2"/>
  <c r="J317" i="2"/>
  <c r="J315" i="2"/>
  <c r="BK311" i="2"/>
  <c r="BK308" i="2"/>
  <c r="J306" i="2"/>
  <c r="J305" i="2"/>
  <c r="J304" i="2"/>
  <c r="J302" i="2"/>
  <c r="J300" i="2"/>
  <c r="J299" i="2"/>
  <c r="J289" i="2"/>
  <c r="BK287" i="2"/>
  <c r="J282" i="2"/>
  <c r="BK278" i="2"/>
  <c r="BK274" i="2"/>
  <c r="BK270" i="2"/>
  <c r="J266" i="2"/>
  <c r="BK264" i="2"/>
  <c r="J263" i="2"/>
  <c r="BK261" i="2"/>
  <c r="J258" i="2"/>
  <c r="J257" i="2"/>
  <c r="BK255" i="2"/>
  <c r="J253" i="2"/>
  <c r="BK252" i="2"/>
  <c r="J250" i="2"/>
  <c r="BK244" i="2"/>
  <c r="BK239" i="2"/>
  <c r="J237" i="2"/>
  <c r="J229" i="2"/>
  <c r="BK227" i="2"/>
  <c r="BK223" i="2"/>
  <c r="J216" i="2"/>
  <c r="BK209" i="2"/>
  <c r="J205" i="2"/>
  <c r="J194" i="2"/>
  <c r="BK193" i="2"/>
  <c r="BK191" i="2"/>
  <c r="BK189" i="2"/>
  <c r="J187" i="2"/>
  <c r="BK185" i="2"/>
  <c r="J183" i="2"/>
  <c r="BK180" i="2"/>
  <c r="J177" i="2"/>
  <c r="J174" i="2"/>
  <c r="BK171" i="2"/>
  <c r="J159" i="2"/>
  <c r="BK157" i="2"/>
  <c r="BK148" i="2"/>
  <c r="BK142" i="2"/>
  <c r="J139" i="2"/>
  <c r="BK137" i="2"/>
  <c r="BK132" i="2"/>
  <c r="J130" i="2"/>
  <c r="J128" i="2"/>
  <c r="J127" i="2"/>
  <c r="J125" i="2"/>
  <c r="BK241" i="3"/>
  <c r="J235" i="3"/>
  <c r="BK233" i="3"/>
  <c r="BK227" i="3"/>
  <c r="BK225" i="3"/>
  <c r="J221" i="3"/>
  <c r="J219" i="3"/>
  <c r="J217" i="3"/>
  <c r="J213" i="3"/>
  <c r="J209" i="3"/>
  <c r="J207" i="3"/>
  <c r="BK205" i="3"/>
  <c r="J203" i="3"/>
  <c r="J201" i="3"/>
  <c r="BK199" i="3"/>
  <c r="J190" i="3"/>
  <c r="BK187" i="3"/>
  <c r="BK168" i="3"/>
  <c r="J151" i="3"/>
  <c r="BK145" i="3"/>
  <c r="BK136" i="3"/>
  <c r="BK130" i="3"/>
  <c r="J126" i="3"/>
  <c r="J123" i="3"/>
  <c r="J321" i="2"/>
  <c r="BK319" i="2"/>
  <c r="BK318" i="2"/>
  <c r="BK315" i="2"/>
  <c r="J313" i="2"/>
  <c r="J310" i="2"/>
  <c r="BK309" i="2"/>
  <c r="BK307" i="2"/>
  <c r="BK306" i="2"/>
  <c r="BK304" i="2"/>
  <c r="BK300" i="2"/>
  <c r="BK299" i="2"/>
  <c r="J297" i="2"/>
  <c r="J295" i="2"/>
  <c r="BK293" i="2"/>
  <c r="BK282" i="2"/>
  <c r="BK280" i="2"/>
  <c r="J278" i="2"/>
  <c r="J276" i="2"/>
  <c r="J274" i="2"/>
  <c r="BK266" i="2"/>
  <c r="J264" i="2"/>
  <c r="J261" i="2"/>
  <c r="J260" i="2"/>
  <c r="BK259" i="2"/>
  <c r="J259" i="2"/>
  <c r="BK257" i="2"/>
  <c r="J256" i="2"/>
  <c r="J252" i="2"/>
  <c r="BK250" i="2"/>
  <c r="J247" i="2"/>
  <c r="J244" i="2"/>
  <c r="J241" i="2"/>
  <c r="BK235" i="2"/>
  <c r="J231" i="2"/>
  <c r="J227" i="2"/>
  <c r="BK225" i="2"/>
  <c r="J223" i="2"/>
  <c r="BK220" i="2"/>
  <c r="BK216" i="2"/>
  <c r="J215" i="2"/>
  <c r="BK214" i="2"/>
  <c r="J212" i="2"/>
  <c r="J209" i="2"/>
  <c r="BK199" i="2"/>
  <c r="BK194" i="2"/>
  <c r="BK192" i="2"/>
  <c r="J190" i="2"/>
  <c r="J189" i="2"/>
  <c r="BK183" i="2"/>
  <c r="J180" i="2"/>
  <c r="J169" i="2"/>
  <c r="BK167" i="2"/>
  <c r="BK165" i="2"/>
  <c r="BK164" i="2"/>
  <c r="BK160" i="2"/>
  <c r="J158" i="2"/>
  <c r="BK154" i="2"/>
  <c r="BK151" i="2"/>
  <c r="J148" i="2"/>
  <c r="BK145" i="2"/>
  <c r="BK135" i="2"/>
  <c r="BK130" i="2"/>
  <c r="AS94" i="1"/>
  <c r="R124" i="2" l="1"/>
  <c r="BK262" i="2"/>
  <c r="J262" i="2" s="1"/>
  <c r="J100" i="2" s="1"/>
  <c r="T262" i="2"/>
  <c r="R298" i="2"/>
  <c r="BK124" i="2"/>
  <c r="J124" i="2"/>
  <c r="J98" i="2" s="1"/>
  <c r="T124" i="2"/>
  <c r="P251" i="2"/>
  <c r="T251" i="2"/>
  <c r="R262" i="2"/>
  <c r="P298" i="2"/>
  <c r="P124" i="2"/>
  <c r="P123" i="2"/>
  <c r="P122" i="2" s="1"/>
  <c r="AU95" i="1" s="1"/>
  <c r="BK251" i="2"/>
  <c r="J251" i="2"/>
  <c r="J99" i="2" s="1"/>
  <c r="R251" i="2"/>
  <c r="P262" i="2"/>
  <c r="BK298" i="2"/>
  <c r="J298" i="2" s="1"/>
  <c r="J101" i="2" s="1"/>
  <c r="T298" i="2"/>
  <c r="BK122" i="3"/>
  <c r="J122" i="3" s="1"/>
  <c r="J98" i="3" s="1"/>
  <c r="P122" i="3"/>
  <c r="R122" i="3"/>
  <c r="T122" i="3"/>
  <c r="BK196" i="3"/>
  <c r="J196" i="3" s="1"/>
  <c r="J99" i="3" s="1"/>
  <c r="P196" i="3"/>
  <c r="R196" i="3"/>
  <c r="T196" i="3"/>
  <c r="BK237" i="3"/>
  <c r="J237" i="3" s="1"/>
  <c r="J100" i="3" s="1"/>
  <c r="P237" i="3"/>
  <c r="R237" i="3"/>
  <c r="T237" i="3"/>
  <c r="E85" i="2"/>
  <c r="J116" i="2"/>
  <c r="BE132" i="2"/>
  <c r="BE148" i="2"/>
  <c r="BE158" i="2"/>
  <c r="BE159" i="2"/>
  <c r="BE164" i="2"/>
  <c r="BE165" i="2"/>
  <c r="BE171" i="2"/>
  <c r="BE180" i="2"/>
  <c r="BE191" i="2"/>
  <c r="BE193" i="2"/>
  <c r="BE194" i="2"/>
  <c r="BE212" i="2"/>
  <c r="BE215" i="2"/>
  <c r="BE223" i="2"/>
  <c r="BE231" i="2"/>
  <c r="BE256" i="2"/>
  <c r="BE259" i="2"/>
  <c r="BE261" i="2"/>
  <c r="BE264" i="2"/>
  <c r="BE276" i="2"/>
  <c r="BE278" i="2"/>
  <c r="BE280" i="2"/>
  <c r="BE289" i="2"/>
  <c r="BE297" i="2"/>
  <c r="BE299" i="2"/>
  <c r="BE302" i="2"/>
  <c r="BE304" i="2"/>
  <c r="BE305" i="2"/>
  <c r="BE308" i="2"/>
  <c r="BE313" i="2"/>
  <c r="BE318" i="2"/>
  <c r="BE319" i="2"/>
  <c r="BE321" i="2"/>
  <c r="BE125" i="3"/>
  <c r="BE135" i="3"/>
  <c r="BE142" i="3"/>
  <c r="BE157" i="3"/>
  <c r="BE168" i="3"/>
  <c r="BE174" i="3"/>
  <c r="BE179" i="3"/>
  <c r="BE201" i="3"/>
  <c r="BE203" i="3"/>
  <c r="BE209" i="3"/>
  <c r="BE217" i="3"/>
  <c r="BE229" i="3"/>
  <c r="BE231" i="3"/>
  <c r="BE125" i="2"/>
  <c r="BE135" i="2"/>
  <c r="BE139" i="2"/>
  <c r="BE145" i="2"/>
  <c r="BE151" i="2"/>
  <c r="BE154" i="2"/>
  <c r="BE169" i="2"/>
  <c r="BE177" i="2"/>
  <c r="BE183" i="2"/>
  <c r="BE187" i="2"/>
  <c r="BE190" i="2"/>
  <c r="BE192" i="2"/>
  <c r="BE205" i="2"/>
  <c r="BE220" i="2"/>
  <c r="BE225" i="2"/>
  <c r="BE237" i="2"/>
  <c r="BE241" i="2"/>
  <c r="BE258" i="2"/>
  <c r="BE260" i="2"/>
  <c r="BE263" i="2"/>
  <c r="BE270" i="2"/>
  <c r="BE295" i="2"/>
  <c r="BE306" i="2"/>
  <c r="BE307" i="2"/>
  <c r="BE310" i="2"/>
  <c r="BE317" i="2"/>
  <c r="BK320" i="2"/>
  <c r="J320" i="2" s="1"/>
  <c r="J102" i="2" s="1"/>
  <c r="J89" i="3"/>
  <c r="F117" i="3"/>
  <c r="BE123" i="3"/>
  <c r="BE126" i="3"/>
  <c r="BE130" i="3"/>
  <c r="BE139" i="3"/>
  <c r="BE145" i="3"/>
  <c r="BE151" i="3"/>
  <c r="BE164" i="3"/>
  <c r="BE187" i="3"/>
  <c r="BE190" i="3"/>
  <c r="BE193" i="3"/>
  <c r="BE207" i="3"/>
  <c r="BE211" i="3"/>
  <c r="BE215" i="3"/>
  <c r="BE223" i="3"/>
  <c r="BE225" i="3"/>
  <c r="BE227" i="3"/>
  <c r="BE233" i="3"/>
  <c r="F92" i="2"/>
  <c r="BE127" i="2"/>
  <c r="BE128" i="2"/>
  <c r="BE130" i="2"/>
  <c r="BE137" i="2"/>
  <c r="BE142" i="2"/>
  <c r="BE157" i="2"/>
  <c r="BE160" i="2"/>
  <c r="BE167" i="2"/>
  <c r="BE174" i="2"/>
  <c r="BE185" i="2"/>
  <c r="BE189" i="2"/>
  <c r="BE199" i="2"/>
  <c r="BE209" i="2"/>
  <c r="BE214" i="2"/>
  <c r="BE216" i="2"/>
  <c r="BE227" i="2"/>
  <c r="BE229" i="2"/>
  <c r="BE235" i="2"/>
  <c r="BE239" i="2"/>
  <c r="BE244" i="2"/>
  <c r="BE247" i="2"/>
  <c r="BE250" i="2"/>
  <c r="BE252" i="2"/>
  <c r="BE253" i="2"/>
  <c r="BE255" i="2"/>
  <c r="BE257" i="2"/>
  <c r="BE266" i="2"/>
  <c r="BE274" i="2"/>
  <c r="BE282" i="2"/>
  <c r="BE287" i="2"/>
  <c r="BE293" i="2"/>
  <c r="BE300" i="2"/>
  <c r="BE309" i="2"/>
  <c r="BE311" i="2"/>
  <c r="BE315" i="2"/>
  <c r="E85" i="3"/>
  <c r="BE129" i="3"/>
  <c r="BE131" i="3"/>
  <c r="BE133" i="3"/>
  <c r="BE136" i="3"/>
  <c r="BE197" i="3"/>
  <c r="BE199" i="3"/>
  <c r="BE205" i="3"/>
  <c r="BE213" i="3"/>
  <c r="BE219" i="3"/>
  <c r="BE221" i="3"/>
  <c r="BE235" i="3"/>
  <c r="BE238" i="3"/>
  <c r="BE240" i="3"/>
  <c r="BE241" i="3"/>
  <c r="BE242" i="3"/>
  <c r="BE244" i="3"/>
  <c r="BE245" i="3"/>
  <c r="BE247" i="3"/>
  <c r="F34" i="2"/>
  <c r="BA95" i="1" s="1"/>
  <c r="F36" i="3"/>
  <c r="BC96" i="1"/>
  <c r="J34" i="3"/>
  <c r="AW96" i="1"/>
  <c r="F37" i="2"/>
  <c r="BD95" i="1"/>
  <c r="F35" i="2"/>
  <c r="BB95" i="1" s="1"/>
  <c r="F34" i="3"/>
  <c r="BA96" i="1"/>
  <c r="F35" i="3"/>
  <c r="BB96" i="1"/>
  <c r="J34" i="2"/>
  <c r="AW95" i="1"/>
  <c r="F36" i="2"/>
  <c r="BC95" i="1" s="1"/>
  <c r="F37" i="3"/>
  <c r="BD96" i="1"/>
  <c r="R121" i="3" l="1"/>
  <c r="R120" i="3"/>
  <c r="R123" i="2"/>
  <c r="R122" i="2"/>
  <c r="P121" i="3"/>
  <c r="P120" i="3" s="1"/>
  <c r="AU96" i="1" s="1"/>
  <c r="AU94" i="1" s="1"/>
  <c r="T123" i="2"/>
  <c r="T122" i="2" s="1"/>
  <c r="T121" i="3"/>
  <c r="T120" i="3"/>
  <c r="BK123" i="2"/>
  <c r="J123" i="2"/>
  <c r="J97" i="2" s="1"/>
  <c r="BK121" i="3"/>
  <c r="BK120" i="3"/>
  <c r="J120" i="3" s="1"/>
  <c r="J96" i="3" s="1"/>
  <c r="BD94" i="1"/>
  <c r="W33" i="1"/>
  <c r="BA94" i="1"/>
  <c r="W30" i="1" s="1"/>
  <c r="BC94" i="1"/>
  <c r="W32" i="1" s="1"/>
  <c r="F33" i="2"/>
  <c r="AZ95" i="1" s="1"/>
  <c r="J33" i="3"/>
  <c r="AV96" i="1"/>
  <c r="AT96" i="1"/>
  <c r="BB94" i="1"/>
  <c r="AX94" i="1"/>
  <c r="J33" i="2"/>
  <c r="AV95" i="1"/>
  <c r="AT95" i="1" s="1"/>
  <c r="F33" i="3"/>
  <c r="AZ96" i="1" s="1"/>
  <c r="J121" i="3" l="1"/>
  <c r="J97" i="3"/>
  <c r="BK122" i="2"/>
  <c r="J122" i="2"/>
  <c r="J96" i="2" s="1"/>
  <c r="AZ94" i="1"/>
  <c r="W29" i="1" s="1"/>
  <c r="W31" i="1"/>
  <c r="AY94" i="1"/>
  <c r="AW94" i="1"/>
  <c r="AK30" i="1" s="1"/>
  <c r="J30" i="3"/>
  <c r="AG96" i="1"/>
  <c r="AN96" i="1"/>
  <c r="J39" i="3" l="1"/>
  <c r="AV94" i="1"/>
  <c r="AK29" i="1"/>
  <c r="J30" i="2"/>
  <c r="AG95" i="1" s="1"/>
  <c r="AN95" i="1" s="1"/>
  <c r="J39" i="2" l="1"/>
  <c r="AT94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<sst xmlns="http://schemas.openxmlformats.org/spreadsheetml/2006/main" count="3738" uniqueCount="761">
  <si>
    <t>Export Komplet</t>
  </si>
  <si>
    <t/>
  </si>
  <si>
    <t>2.0</t>
  </si>
  <si>
    <t>ZAMOK</t>
  </si>
  <si>
    <t>False</t>
  </si>
  <si>
    <t>{b0e40aff-75cd-40af-b9c9-e62caae997e7}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</si>
  <si>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</si>
  <si>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</si>
  <si>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</si>
  <si>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</si>
  <si>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</si>
  <si>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</si>
  <si>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</si>
  <si>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</si>
  <si>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20A033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</si>
  <si>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</si>
  <si>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</si>
  <si>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ul. Antošovická, úsek Na Tabulkách</t>
  </si>
  <si>
    <t>KSO:</t>
  </si>
  <si>
    <t>CC-CZ:</t>
  </si>
  <si>
    <t>Místo:</t>
  </si>
  <si>
    <t xml:space="preserve"> </t>
  </si>
  <si>
    <t>Datum:</t>
  </si>
  <si>
    <t>18. 11. 2021</t>
  </si>
  <si>
    <t>Zadavatel:</t>
  </si>
  <si>
    <t>IČ:</t>
  </si>
  <si>
    <t>00845451</t>
  </si>
  <si>
    <t>Stat. m. Ostrava, městský obvod Slezská Ostrava</t>
  </si>
  <si>
    <t>DIČ:</t>
  </si>
  <si>
    <t>CZ00845451</t>
  </si>
  <si>
    <t>Uchazeč:</t>
  </si>
  <si>
    <t>Vyplň údaj</t>
  </si>
  <si>
    <t>Projektant:</t>
  </si>
  <si>
    <t>47676175</t>
  </si>
  <si>
    <t>AWT Rekultivace a.s.</t>
  </si>
  <si>
    <t>CZ47676175</t>
  </si>
  <si>
    <t>True</t>
  </si>
  <si>
    <t>Zpracovatel:</t>
  </si>
  <si>
    <t>Ing. Kropáčová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</si>
  <si>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</si>
  <si>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</si>
  <si>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</si>
  <si>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</si>
  <si>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</si>
  <si>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</si>
  <si>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</si>
  <si>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</si>
  <si>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</si>
  <si>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</si>
  <si>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</si>
  <si>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</si>
  <si>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</si>
  <si>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</si>
  <si>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</si>
  <si>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</si>
  <si>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</si>
  <si>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</si>
  <si>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</si>
  <si>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</si>
  <si>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</si>
  <si>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</si>
  <si>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</si>
  <si>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</si>
  <si>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</si>
  <si>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</si>
  <si>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</si>
  <si>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</si>
  <si>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</si>
  <si>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</si>
  <si>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</si>
  <si>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</si>
  <si>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</si>
  <si>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</si>
  <si>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</si>
  <si>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</si>
  <si>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</si>
  <si>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</si>
  <si>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</si>
  <si>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</si>
  <si>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</si>
  <si>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</si>
  <si>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</si>
  <si>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</si>
  <si>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</si>
  <si>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</si>
  <si>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20A033_uznatelne</t>
  </si>
  <si>
    <t>Uznatelné náklady</t>
  </si>
  <si>
    <t>STA</t>
  </si>
  <si>
    <t>1</t>
  </si>
  <si>
    <t>{38162393-c4a0-4f83-bd09-e07250ad72db}</t>
  </si>
  <si>
    <t>2</t>
  </si>
  <si>
    <t>20A033_neuznatelne</t>
  </si>
  <si>
    <t>Neuznatelné náklady</t>
  </si>
  <si>
    <t>{03e0712d-d120-4a8a-ad5d-f69bb2c374e9}</t>
  </si>
  <si>
    <t>KRYCÍ LIST SOUPISU PRACÍ</t>
  </si>
  <si>
    <t>Objekt:</t>
  </si>
  <si>
    <t>20A033_uznatelne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</si>
  <si>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</si>
  <si>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</si>
  <si>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</si>
  <si>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</si>
  <si>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</si>
  <si>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Práce a dodávky </t>
  </si>
  <si>
    <t xml:space="preserve">    SO01 - Chodník</t>
  </si>
  <si>
    <t xml:space="preserve">    SO02 - Úprava dešťové kanalizace</t>
  </si>
  <si>
    <t xml:space="preserve">    VRN1 - Vedlejší rozpočtové náklady - revize a ochrana inženýrských sítí</t>
  </si>
  <si>
    <t xml:space="preserve">    VRN2 - Vedlejší rozpočtové náklady</t>
  </si>
  <si>
    <t xml:space="preserve">    VRN3 - Vyvolané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</si>
  <si>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</si>
  <si>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</si>
  <si>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</si>
  <si>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</si>
  <si>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</si>
  <si>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</si>
  <si>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</si>
  <si>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</si>
  <si>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</si>
  <si>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</si>
  <si>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</si>
  <si>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</si>
  <si>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</si>
  <si>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</si>
  <si>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</t>
  </si>
  <si>
    <t>ROZPOCET</t>
  </si>
  <si>
    <t>SO01</t>
  </si>
  <si>
    <t>Chodník</t>
  </si>
  <si>
    <t>K</t>
  </si>
  <si>
    <t>121101103</t>
  </si>
  <si>
    <t>Sejmutí ornice s přemístěním na vzdálenost do 250 m</t>
  </si>
  <si>
    <t>m3</t>
  </si>
  <si>
    <t>4</t>
  </si>
  <si>
    <t>-1362369995</t>
  </si>
  <si>
    <t>P</t>
  </si>
  <si>
    <t>Poznámka k položce:_x000D_
Poznámka k položce:sejmutí ornice o tl. 150mm k dalšímu využití investorem</t>
  </si>
  <si>
    <t>713R</t>
  </si>
  <si>
    <t>Vybourání stávajících vpustí</t>
  </si>
  <si>
    <t>kus</t>
  </si>
  <si>
    <t>945061531</t>
  </si>
  <si>
    <t>3</t>
  </si>
  <si>
    <t>113107241</t>
  </si>
  <si>
    <t>Odstranění podkladu živičného tl 50 mm strojně pl přes 200 m2</t>
  </si>
  <si>
    <t>m2</t>
  </si>
  <si>
    <t>-371756921</t>
  </si>
  <si>
    <t>VV</t>
  </si>
  <si>
    <t>486*0,5</t>
  </si>
  <si>
    <t>997221551</t>
  </si>
  <si>
    <t>Vodorovná doprava suti ze sypkých materiálů do 1 km</t>
  </si>
  <si>
    <t>t</t>
  </si>
  <si>
    <t>1491350863</t>
  </si>
  <si>
    <t>486*0,5*1,9</t>
  </si>
  <si>
    <t>5</t>
  </si>
  <si>
    <t>997221559</t>
  </si>
  <si>
    <t>Příplatek ZKD 1 km u vodorovné dopravy suti ze sypkých materiálů</t>
  </si>
  <si>
    <t>-109340142</t>
  </si>
  <si>
    <t>(486*0,5*1,9)*15</t>
  </si>
  <si>
    <t>Součet</t>
  </si>
  <si>
    <t>6</t>
  </si>
  <si>
    <t>997221611</t>
  </si>
  <si>
    <t>Nakládání suti na dopravní prostředky pro vodorovnou dopravu</t>
  </si>
  <si>
    <t>2039995276</t>
  </si>
  <si>
    <t>7</t>
  </si>
  <si>
    <t>997221875</t>
  </si>
  <si>
    <t>Poplatek za uložení stavebního odpadu na recyklační skládce (skládkovné) asfaltového bez obsahu dehtu zatříděného do Katalogu odpadů pod kódem 17 03 02</t>
  </si>
  <si>
    <t>-245413955</t>
  </si>
  <si>
    <t>8</t>
  </si>
  <si>
    <t>132212212</t>
  </si>
  <si>
    <t>Hloubení rýh šířky přes 800 do 2 000 mm ručně zapažených i nezapažených, s urovnáním dna do předepsaného profilu a spádu v hornině třídy těžitelnosti I skupiny 3 nesoudržných</t>
  </si>
  <si>
    <t>CS ÚRS 2021 01</t>
  </si>
  <si>
    <t>-119714235</t>
  </si>
  <si>
    <t>486*1,85*0,24</t>
  </si>
  <si>
    <t>9</t>
  </si>
  <si>
    <t>162751117</t>
  </si>
  <si>
    <t>Vodorovné přemístění do 10000 m výkopku/sypaniny z horniny třídy těžitelnosti I, skupiny 1 až 3</t>
  </si>
  <si>
    <t>25913389</t>
  </si>
  <si>
    <t>10</t>
  </si>
  <si>
    <t>162751119</t>
  </si>
  <si>
    <t>Příplatek k vodorovnému přemístění výkopku/sypaniny z horniny třídy těžitelnosti I, skupiny 1 až 3 ZKD 1000 m přes 10000 m</t>
  </si>
  <si>
    <t>491154887</t>
  </si>
  <si>
    <t>Poznámka k položce:_x000D_
předpoklad skládky je do 16 km</t>
  </si>
  <si>
    <t>6*215,784</t>
  </si>
  <si>
    <t>11</t>
  </si>
  <si>
    <t>171201221</t>
  </si>
  <si>
    <t>Poplatek za uložení na skládce (skládkovné) zeminy a kamení kód odpadu 17 05 04</t>
  </si>
  <si>
    <t>1036228945</t>
  </si>
  <si>
    <t>215,784*1,6</t>
  </si>
  <si>
    <t>12</t>
  </si>
  <si>
    <t>58343959R</t>
  </si>
  <si>
    <t>Zásyp výkopových jam frakce 32/63, včetně hutnění po vrstvách 200 mm</t>
  </si>
  <si>
    <t>1917157594</t>
  </si>
  <si>
    <t>Poznámka k položce:_x000D_
Poznámka k položce:zásyp zákopových jam nenamrzavým materiálem fr. 32/64, hutnění po 200 mm</t>
  </si>
  <si>
    <t>12*2,5</t>
  </si>
  <si>
    <t>13</t>
  </si>
  <si>
    <t>577144111</t>
  </si>
  <si>
    <t>Asfaltový beton vrstva obrusná ACO 11 (ABS) tř. I tl 50 mm š do 3 m z nemodifikovaného asfaltu</t>
  </si>
  <si>
    <t>-1092371491</t>
  </si>
  <si>
    <t>Poznámka k položce:_x000D_
Poznámka k položce plocha 2 * (481*1)</t>
  </si>
  <si>
    <t>486*0,5+486*1</t>
  </si>
  <si>
    <t>14</t>
  </si>
  <si>
    <t>573211107</t>
  </si>
  <si>
    <t>Postřik živičný spojovací z asfaltu v množství 0,30 kg/m2</t>
  </si>
  <si>
    <t>2033879086</t>
  </si>
  <si>
    <t>573111112</t>
  </si>
  <si>
    <t>Postřik živičný infiltrační s posypem z asfaltu množství 1 kg/m2</t>
  </si>
  <si>
    <t>727709031</t>
  </si>
  <si>
    <t>16</t>
  </si>
  <si>
    <t>599141111</t>
  </si>
  <si>
    <t>Vyplnění spár mezi silničními dílci živičnou zálivkou</t>
  </si>
  <si>
    <t>m</t>
  </si>
  <si>
    <t>1584539547</t>
  </si>
  <si>
    <t>17</t>
  </si>
  <si>
    <t>916111122</t>
  </si>
  <si>
    <t>Osazení obruby z drobných kostek s boční opěrou do lože z betonu prostého</t>
  </si>
  <si>
    <t>480899993</t>
  </si>
  <si>
    <t>Poznámka k položce:_x000D_
Poznámka k položce: jednořádek podél komunikace</t>
  </si>
  <si>
    <t>486</t>
  </si>
  <si>
    <t>18</t>
  </si>
  <si>
    <t>M</t>
  </si>
  <si>
    <t>58381007</t>
  </si>
  <si>
    <t>kostka dlažební žula drobná 8/10</t>
  </si>
  <si>
    <t>-1113604988</t>
  </si>
  <si>
    <t>19</t>
  </si>
  <si>
    <t>915611111</t>
  </si>
  <si>
    <t>Předznačení vodorovného liniového značení</t>
  </si>
  <si>
    <t>100373921</t>
  </si>
  <si>
    <t>Poznámka k položce:_x000D_
Poznámka k položce: Poznámka k položce:podél chodníku</t>
  </si>
  <si>
    <t>20</t>
  </si>
  <si>
    <t>915121111</t>
  </si>
  <si>
    <t>Vodorovné dopravní značení vodící čáry souvislé š 250 mm základní bílá barva</t>
  </si>
  <si>
    <t>-572031415</t>
  </si>
  <si>
    <t>Poznámka k položce:_x000D_
Poznámka k položce: Poznámka k položce: vodicí linie  bílé barvy podél chodníku</t>
  </si>
  <si>
    <t>564871116</t>
  </si>
  <si>
    <t>Podklad ze štěrkodrtě ŠD frakce 0/64</t>
  </si>
  <si>
    <t>1517140641</t>
  </si>
  <si>
    <t>250*1,9</t>
  </si>
  <si>
    <t>22</t>
  </si>
  <si>
    <t>181951102</t>
  </si>
  <si>
    <t>Úprava pláně v hornině tř. 1 až 4 se zhutněním</t>
  </si>
  <si>
    <t>-41903733</t>
  </si>
  <si>
    <t>Poznámka k položce:_x000D_
Poznámka k položce:úprava pláně</t>
  </si>
  <si>
    <t>486*2-10,8"(neuznatelné náklady)"</t>
  </si>
  <si>
    <t>23</t>
  </si>
  <si>
    <t>564831111</t>
  </si>
  <si>
    <t>Podklad ze štěrkodrtě ŠD tl 150 mm</t>
  </si>
  <si>
    <t>1887678856</t>
  </si>
  <si>
    <t>Poznámka k položce:_x000D_
Poznámka k položce: Poznámka k položce:, D2-D-1, TDZ CH: 486*1,85*0,15+364m2 ve sjezdech</t>
  </si>
  <si>
    <t>486*1,6-10,8"(neuznatelné náklady)"</t>
  </si>
  <si>
    <t>24</t>
  </si>
  <si>
    <t>58344121</t>
  </si>
  <si>
    <t>Podklad z drceného kameniva fr. 0/8</t>
  </si>
  <si>
    <t>1220749415</t>
  </si>
  <si>
    <t>Poznámka k položce:_x000D_
Poznámka k položce: Poznámka k položce: D2-D-1, TDZ CH: (486*1,85*0,03+364m2*0,03) ve sjezdech</t>
  </si>
  <si>
    <t>(486*1,6-10,8"(neuznatelné náklady)")*0,03*1,8</t>
  </si>
  <si>
    <t>25</t>
  </si>
  <si>
    <t>916131213</t>
  </si>
  <si>
    <t>Osazení silničního obrubníku betonového stojatého s boční opěrou do lože z betonu prostého</t>
  </si>
  <si>
    <t>-664001736</t>
  </si>
  <si>
    <t>Poznámka k položce:_x000D_
Poznámka: součet osazovaných obrubníků</t>
  </si>
  <si>
    <t>(486-15)+(486-256,5)</t>
  </si>
  <si>
    <t>26</t>
  </si>
  <si>
    <t>59217031</t>
  </si>
  <si>
    <t>obrubník betonový silniční 1000x150x250mm</t>
  </si>
  <si>
    <t>-734501549</t>
  </si>
  <si>
    <t>486-15</t>
  </si>
  <si>
    <t>27</t>
  </si>
  <si>
    <t>59217017</t>
  </si>
  <si>
    <t>obrubník betonový chodníkový 1000x100x250mm</t>
  </si>
  <si>
    <t>616643167</t>
  </si>
  <si>
    <t>486-256,5</t>
  </si>
  <si>
    <t>28</t>
  </si>
  <si>
    <t>916431111</t>
  </si>
  <si>
    <t>Osazení bezbariérového betonového obrubníku do betonového lože tl 150 mm</t>
  </si>
  <si>
    <t>-1444418983</t>
  </si>
  <si>
    <t>Poznámka k položce:_x000D_
Poznámka k položce: Poznámka k položce:osazení bezbariérového betonového obrubníku přímého</t>
  </si>
  <si>
    <t>29</t>
  </si>
  <si>
    <t>592R</t>
  </si>
  <si>
    <t>bezbariérový zastávkový obrubník betonový  přímý</t>
  </si>
  <si>
    <t>-694553953</t>
  </si>
  <si>
    <t>30</t>
  </si>
  <si>
    <t>59217040</t>
  </si>
  <si>
    <t>obrubník betonový bezbariérový náběhový</t>
  </si>
  <si>
    <t>ks</t>
  </si>
  <si>
    <t>1120387775</t>
  </si>
  <si>
    <t>31</t>
  </si>
  <si>
    <t>59217040R</t>
  </si>
  <si>
    <t>-374263502</t>
  </si>
  <si>
    <t>32</t>
  </si>
  <si>
    <t>914511112R</t>
  </si>
  <si>
    <t>Montáž sloupku dopravních značek  délky do 3,5 m do hliníkové patky</t>
  </si>
  <si>
    <t>1969071779</t>
  </si>
  <si>
    <t>33</t>
  </si>
  <si>
    <t>40445225</t>
  </si>
  <si>
    <t>sloupek pro dopravní značku Zn D 60mm v 3,5m</t>
  </si>
  <si>
    <t>-647329909</t>
  </si>
  <si>
    <t>34</t>
  </si>
  <si>
    <t>916231112</t>
  </si>
  <si>
    <t>Osazení chodníkového obrubníku betonového ležatého bez boční opěry do lože z betonu prostého</t>
  </si>
  <si>
    <t>-514257867</t>
  </si>
  <si>
    <t xml:space="preserve">Poznámka k položce:_x000D_
Poznámka k položce:široký betonový obrubník typ Ronda v místě vjezdů parc. č. 1421/2 a 1414. </t>
  </si>
  <si>
    <t>"sjezd 1421/2"2*4,5</t>
  </si>
  <si>
    <t>"sjezd 1404"2*4,1</t>
  </si>
  <si>
    <t>35</t>
  </si>
  <si>
    <t>592R.1</t>
  </si>
  <si>
    <t>betonový obrubník široký výška 30cm, délka 50cm šířka 30 cm hrana zkosení 10 cm typ Ronda</t>
  </si>
  <si>
    <t>692891224</t>
  </si>
  <si>
    <t>2*(2*4,5+2*4,1)</t>
  </si>
  <si>
    <t>"počet kusů"35</t>
  </si>
  <si>
    <t>36</t>
  </si>
  <si>
    <t>339921112</t>
  </si>
  <si>
    <t>Osazování betonových palisád do betonového základu jednotlivě výšky prvku přes 0,5 do 1 m</t>
  </si>
  <si>
    <t>-253825198</t>
  </si>
  <si>
    <t>Poznámka k položce:_x000D_
Poznámka k položce: Poznámka k položce: 256,5 m</t>
  </si>
  <si>
    <t>256,5*5,7"počet kusů do 1m"</t>
  </si>
  <si>
    <t>"počet kusů"1463</t>
  </si>
  <si>
    <t>37</t>
  </si>
  <si>
    <t>58343959</t>
  </si>
  <si>
    <t>Palisáda betonová tyčová půlkulatá přírodní 175x200x600mm</t>
  </si>
  <si>
    <t>-1353530708</t>
  </si>
  <si>
    <t>38</t>
  </si>
  <si>
    <t>596211113</t>
  </si>
  <si>
    <t>Kladení zámkové dlažby komunikací pro pěší tl 60 mm skupiny A pl přes 300 m2</t>
  </si>
  <si>
    <t>511211109</t>
  </si>
  <si>
    <t>Poznámka k položce:_x000D_
Poznámka k položce: chodníková zámková dlažba</t>
  </si>
  <si>
    <t>39</t>
  </si>
  <si>
    <t>59245018</t>
  </si>
  <si>
    <t>dlažba tvar obdélník betonová 200x100x60mm přírodní</t>
  </si>
  <si>
    <t>-348502890</t>
  </si>
  <si>
    <t>40</t>
  </si>
  <si>
    <t>59245006</t>
  </si>
  <si>
    <t>dlažba tvar obdélník betonová pro nevidomé 200x100x60mm barevná</t>
  </si>
  <si>
    <t>1258488097</t>
  </si>
  <si>
    <t>41</t>
  </si>
  <si>
    <t>dodmontáž</t>
  </si>
  <si>
    <t>Umělá vodící linie - dodávka, uložení</t>
  </si>
  <si>
    <t>101657172</t>
  </si>
  <si>
    <t>Poznámka k položce:_x000D_
Poznámka k položce: sjezdy, AZ</t>
  </si>
  <si>
    <t>(12,5+9+11,4+15)*0,4</t>
  </si>
  <si>
    <t>42</t>
  </si>
  <si>
    <t>596211211</t>
  </si>
  <si>
    <t>Kladení zámkové dlažby komunikací pro pěší tl 80 mm skupiny A pl do 100 m2</t>
  </si>
  <si>
    <t>246395715</t>
  </si>
  <si>
    <t>Poznámka k položce:_x000D_
Poznámka k položce: součet přírodní a barevné dlažby</t>
  </si>
  <si>
    <t>205+53</t>
  </si>
  <si>
    <t>43</t>
  </si>
  <si>
    <t>59245020</t>
  </si>
  <si>
    <t>dlažba tvar obdélník betonová 200x100x80mm přírodní</t>
  </si>
  <si>
    <t>-2011051548</t>
  </si>
  <si>
    <t>205+53-48,5</t>
  </si>
  <si>
    <t>44</t>
  </si>
  <si>
    <t>59245226</t>
  </si>
  <si>
    <t>dlažba tvar obdélník betonová pro nevidomé 200x100x80mm barevná</t>
  </si>
  <si>
    <t>-1258900815</t>
  </si>
  <si>
    <t>Poznámka k položce:_x000D_
Poznámka k položce: Poznámka k položce:, betzbariérová dlažba hmatná</t>
  </si>
  <si>
    <t>45</t>
  </si>
  <si>
    <t>899331111R</t>
  </si>
  <si>
    <t>Výšková úprava povrchových znaků sítí do nivelety chodníku</t>
  </si>
  <si>
    <t>2142522550</t>
  </si>
  <si>
    <t>Poznámka k položce:_x000D_
Poznámka k položce:výšková úprava sítí</t>
  </si>
  <si>
    <t>46</t>
  </si>
  <si>
    <t>935932321</t>
  </si>
  <si>
    <t>Odvodňovací plastový žlab pro zatížení C250 vnitřní š 150 mm s roštem můstkovým z litiny</t>
  </si>
  <si>
    <t>-260266994</t>
  </si>
  <si>
    <t>Poznámka k položce:_x000D_
Poznámka k položce:odvodňovací žlab C250 s litinovou mříží šířka 150 mm, hloubka 200 mm napojení na DN 100</t>
  </si>
  <si>
    <t>47</t>
  </si>
  <si>
    <t>430321515</t>
  </si>
  <si>
    <t>Schodišťová konstrukce a rampa ze ŽB tř. C 20/25</t>
  </si>
  <si>
    <t>584528118</t>
  </si>
  <si>
    <t>Poznámka k položce:_x000D_
Poznámka k položce: Poznámka k položce:schodišťové stupně</t>
  </si>
  <si>
    <t>0,42+0,84+0,28</t>
  </si>
  <si>
    <t>48</t>
  </si>
  <si>
    <t>430362021</t>
  </si>
  <si>
    <t>Výztuž schodišťové konstrukce a rampy svařovanými sítěmi Kari</t>
  </si>
  <si>
    <t>-263701852</t>
  </si>
  <si>
    <t>Poznámka k položce:_x000D_
Poznámka k položce:výztuž schodišťové stupně</t>
  </si>
  <si>
    <t>49</t>
  </si>
  <si>
    <t>433351131</t>
  </si>
  <si>
    <t>Zřízení bednění schodnic přímočarých schodišť v do 4 m</t>
  </si>
  <si>
    <t>557219273</t>
  </si>
  <si>
    <t>Poznámka k položce:_x000D_
Poznámka k položce:schodišťové stupně</t>
  </si>
  <si>
    <t>50</t>
  </si>
  <si>
    <t>433351132</t>
  </si>
  <si>
    <t>Odstranění bednění schodnic přímočarých schodišť v do 4 m</t>
  </si>
  <si>
    <t>-902819419</t>
  </si>
  <si>
    <t>51</t>
  </si>
  <si>
    <t>211971110R</t>
  </si>
  <si>
    <t>Uložení separační geotextilie, zásyp kačírkem</t>
  </si>
  <si>
    <t>-1946563557</t>
  </si>
  <si>
    <t>Poznámka k položce:_x000D_
Poznámka k položce: ztratné 2%</t>
  </si>
  <si>
    <t>199*1,02 'Přepočtené koeficientem množství</t>
  </si>
  <si>
    <t>52</t>
  </si>
  <si>
    <t>69311082</t>
  </si>
  <si>
    <t>geotextilie netkaná separační, ochranná, filtrační, drenážní PP 500g/m2</t>
  </si>
  <si>
    <t>-2073911623</t>
  </si>
  <si>
    <t>Poznámka k položce:_x000D_
310 m2 + 2%</t>
  </si>
  <si>
    <t>53</t>
  </si>
  <si>
    <t>58337401</t>
  </si>
  <si>
    <t>kamenivo dekorační (kačírek) frakce 16/32</t>
  </si>
  <si>
    <t>1594275123</t>
  </si>
  <si>
    <t>(199*0,1)*2</t>
  </si>
  <si>
    <t>54</t>
  </si>
  <si>
    <t>998223011</t>
  </si>
  <si>
    <t>Přesun hmot pro pozemní komunikace s krytem dlážděným</t>
  </si>
  <si>
    <t>16283175</t>
  </si>
  <si>
    <t>SO02</t>
  </si>
  <si>
    <t>Úprava dešťové kanalizace</t>
  </si>
  <si>
    <t>55</t>
  </si>
  <si>
    <t>894411111R</t>
  </si>
  <si>
    <t>Zřízení vpustí kanalizačních z betonových dílců na potrubí DN do 200 dno beton tř. C 12/15</t>
  </si>
  <si>
    <t>-178312630</t>
  </si>
  <si>
    <t>56</t>
  </si>
  <si>
    <t>52-dod</t>
  </si>
  <si>
    <t>betonové uliční vpusti DN 450 se stružkovou vtokovou mříží</t>
  </si>
  <si>
    <t>506184346</t>
  </si>
  <si>
    <t>Poznámka k položce:_x000D_
Poznámka k položce: betonové vpusti DN 450 k odvodnění se stružkovou vtokovou mříží</t>
  </si>
  <si>
    <t>57</t>
  </si>
  <si>
    <t>PPL.PR101606</t>
  </si>
  <si>
    <t>přípojka dešťové vpusti DN 150 mm, délka 6m</t>
  </si>
  <si>
    <t>-1555027472</t>
  </si>
  <si>
    <t>58</t>
  </si>
  <si>
    <t>KSI.UB1</t>
  </si>
  <si>
    <t>Betonová uliční vpusť, koš kalový, B1 nízký v.250mm pro 500x500</t>
  </si>
  <si>
    <t>302725342</t>
  </si>
  <si>
    <t>59</t>
  </si>
  <si>
    <t>BTL.0006304.URS</t>
  </si>
  <si>
    <t>dno betonové pro uliční vpusť s kalovou prohlubní TBV-Q 450/300/2a 45x30x5 cm</t>
  </si>
  <si>
    <t>-108247279</t>
  </si>
  <si>
    <t>60</t>
  </si>
  <si>
    <t>56241459</t>
  </si>
  <si>
    <t>sifon+sítko PP/Pz pro žlab z PE š 150mm</t>
  </si>
  <si>
    <t>-464346541</t>
  </si>
  <si>
    <t>61</t>
  </si>
  <si>
    <t>BET.KZARV62580</t>
  </si>
  <si>
    <t>Vyrovnávací prstenec TBV-Q 450/60</t>
  </si>
  <si>
    <t>-215173946</t>
  </si>
  <si>
    <t>62</t>
  </si>
  <si>
    <t>štěrkodrť frakce 0/8, tl. 150mm</t>
  </si>
  <si>
    <t>1681576784</t>
  </si>
  <si>
    <t>63</t>
  </si>
  <si>
    <t>879221911R</t>
  </si>
  <si>
    <t>Napojení přípojky dešťové vpusti, včetně těšnění</t>
  </si>
  <si>
    <t>1944200163</t>
  </si>
  <si>
    <t>VRN1</t>
  </si>
  <si>
    <t>Vedlejší rozpočtové náklady - revize a ochrana inženýrských sítí</t>
  </si>
  <si>
    <t>64</t>
  </si>
  <si>
    <t>R06.1</t>
  </si>
  <si>
    <t>Křížení vedení Cetin, bude uloženo do chráničky, délka cca 2m</t>
  </si>
  <si>
    <t>-747476924</t>
  </si>
  <si>
    <t>65</t>
  </si>
  <si>
    <t>075103000R</t>
  </si>
  <si>
    <t>Statické zajištění sloupů zapažení při provádění výkopů</t>
  </si>
  <si>
    <t>1024</t>
  </si>
  <si>
    <t>-2032781160</t>
  </si>
  <si>
    <t xml:space="preserve">Poznámka k položce:_x000D_
Poznámka k položce: Čerpáno se souhlasem TDI/AD. </t>
  </si>
  <si>
    <t>66</t>
  </si>
  <si>
    <t>132212212R</t>
  </si>
  <si>
    <t>170011338</t>
  </si>
  <si>
    <t>"výkopy v nutném rozsahu - dle prohlídky před zahájením stavby - předpoklad 5 úseků"</t>
  </si>
  <si>
    <t>"celková délka předpoklad 140m"140*2,2*1,9</t>
  </si>
  <si>
    <t>67</t>
  </si>
  <si>
    <t>812392121</t>
  </si>
  <si>
    <t>Montáž potrubí z trub betonových hrdlových  v otevřeném výkopu ve sklonu do 20 % z trub těsněných pryžovými kroužky DN 400</t>
  </si>
  <si>
    <t>-1119019252</t>
  </si>
  <si>
    <t xml:space="preserve">Poznámka k položce:_x000D_
Poznámka k položce: Včetně lože, těsnících a spojovacích prostředků, napojení na stávající kanalizaci. </t>
  </si>
  <si>
    <t>"Délky úseků jednotlivě"15+42+25+38</t>
  </si>
  <si>
    <t>68</t>
  </si>
  <si>
    <t>59223021</t>
  </si>
  <si>
    <t>trouba betonová hrdlová DN 400</t>
  </si>
  <si>
    <t>1768831344</t>
  </si>
  <si>
    <t>120*1,01 'Přepočtené koeficientem množství</t>
  </si>
  <si>
    <t>69</t>
  </si>
  <si>
    <t>812442121</t>
  </si>
  <si>
    <t>Montáž potrubí z trub betonových hrdlových  v otevřeném výkopu ve sklonu do 20 % z trub těsněných pryžovými kroužky DN 600</t>
  </si>
  <si>
    <t>-82634287</t>
  </si>
  <si>
    <t>70</t>
  </si>
  <si>
    <t>59223023</t>
  </si>
  <si>
    <t>trouba betonová hrdlová DN 600</t>
  </si>
  <si>
    <t>-1189249736</t>
  </si>
  <si>
    <t>20*1,01 'Přepočtené koeficientem množství</t>
  </si>
  <si>
    <t>71</t>
  </si>
  <si>
    <t>894221116R</t>
  </si>
  <si>
    <t xml:space="preserve">Revizní šachta DN1000 - dodávka a montáž, dno včetně skuží, vstupního konusu, vyrovnávacích prstenců a poklopu. </t>
  </si>
  <si>
    <t>-35182187</t>
  </si>
  <si>
    <t xml:space="preserve">Poznámka k položce:_x000D_
Poznámka k položce: Předpoklad 5 kusů, bude upřesněno při prohlídce před zahájením stavby. </t>
  </si>
  <si>
    <t>72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</si>
  <si>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</si>
  <si>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</si>
  <si>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-892342404</t>
  </si>
  <si>
    <t xml:space="preserve">Poznámka k položce:_x000D_
Poznámka k položce: Obsyp potrubí do výšky 0,3 m nad potrubí. </t>
  </si>
  <si>
    <t>"celková délka předpoklad 140m"140*2,2*0,9</t>
  </si>
  <si>
    <t>73</t>
  </si>
  <si>
    <t>58331200</t>
  </si>
  <si>
    <t>štěrkopísek netříděný zásypový</t>
  </si>
  <si>
    <t>-1844553763</t>
  </si>
  <si>
    <t>277,2*2 'Přepočtené koeficientem množství</t>
  </si>
  <si>
    <t>74</t>
  </si>
  <si>
    <t>174111101</t>
  </si>
  <si>
    <t>Zásyp sypaninou z jakékoliv horniny ručně s uložením výkopku ve vrstvách se zhutněním jam, šachet, rýh nebo kolem objektů v těchto vykopávkách</t>
  </si>
  <si>
    <t>-1068567347</t>
  </si>
  <si>
    <t>"celková délka předpoklad 140m"140*2,2*1,0</t>
  </si>
  <si>
    <t>75</t>
  </si>
  <si>
    <t>898161224R</t>
  </si>
  <si>
    <t>Vložkování kanalizačního potrubí litinového, ocelového nebo betonového textilním rukávcem sanační tloušťky 10 mm DN 400</t>
  </si>
  <si>
    <t>68465505</t>
  </si>
  <si>
    <t xml:space="preserve">Poznámka k položce:_x000D_
Poznámka k položce: Kompletní dodávka včetně vyfrézování přípojek, odbočení a šachtic. Včetně nutné staveništní přípravy, pomocných prací a konstrukcí. </t>
  </si>
  <si>
    <t>76</t>
  </si>
  <si>
    <t>898161226R</t>
  </si>
  <si>
    <t>Vložkování kanalizačního potrubí litinového, ocelového nebo betonového textilním rukávcem sanační tloušťky 10 mm DN 600</t>
  </si>
  <si>
    <t>-1507860477</t>
  </si>
  <si>
    <t>77</t>
  </si>
  <si>
    <t>043144000R</t>
  </si>
  <si>
    <t>Kamerová prohlídka, zkoušky těsnosti</t>
  </si>
  <si>
    <t>1056184178</t>
  </si>
  <si>
    <t>VRN2</t>
  </si>
  <si>
    <t>Vedlejší rozpočtové náklady</t>
  </si>
  <si>
    <t>78</t>
  </si>
  <si>
    <t>012002000</t>
  </si>
  <si>
    <t>Geodetické práce, před zahájením, v průběhu a po dokončení stavby</t>
  </si>
  <si>
    <t>kpl</t>
  </si>
  <si>
    <t>-281955131</t>
  </si>
  <si>
    <t>79</t>
  </si>
  <si>
    <t>030001000</t>
  </si>
  <si>
    <t>Zařízení staveniště, vybudování, likvidace a provoz</t>
  </si>
  <si>
    <t>-425101058</t>
  </si>
  <si>
    <t xml:space="preserve">Poznámka k položce:_x000D_
Poznámka k položce: Včetně případného povolení. </t>
  </si>
  <si>
    <t>80</t>
  </si>
  <si>
    <t>070001000R</t>
  </si>
  <si>
    <t>Zařízení staveniště - zpevněná panelová plocha - zřízení, odstranění</t>
  </si>
  <si>
    <t>826839761</t>
  </si>
  <si>
    <t>81</t>
  </si>
  <si>
    <t>013002000</t>
  </si>
  <si>
    <t>Projektové práce - plán BOZP, zpracování realizační, dodavatelské dokumentace, kladečský plán, dokumentace DSPS</t>
  </si>
  <si>
    <t>1962140061</t>
  </si>
  <si>
    <t>82</t>
  </si>
  <si>
    <t>043154000</t>
  </si>
  <si>
    <t>Zkoušky zhutnění, statické, dynamické v průběhu celé stavby dle PD</t>
  </si>
  <si>
    <t>1359878460</t>
  </si>
  <si>
    <t>83</t>
  </si>
  <si>
    <t>045203000</t>
  </si>
  <si>
    <t>Kompletační činnost a příprava k odevzdání stavby zadavateli</t>
  </si>
  <si>
    <t>-1074107413</t>
  </si>
  <si>
    <t>84</t>
  </si>
  <si>
    <t>045303000</t>
  </si>
  <si>
    <t>Koordinační činnost. Koordinace na opravu stávající betonové kanalizace</t>
  </si>
  <si>
    <t>-67391405</t>
  </si>
  <si>
    <t>85</t>
  </si>
  <si>
    <t>460010024R</t>
  </si>
  <si>
    <t>Vytýčení stávajících podzemních vedení</t>
  </si>
  <si>
    <t>-1188604024</t>
  </si>
  <si>
    <t>86</t>
  </si>
  <si>
    <t>460010025R</t>
  </si>
  <si>
    <t>Kopané sondy pro ověření podzemního vedení inženýrských sítí</t>
  </si>
  <si>
    <t>1851465616</t>
  </si>
  <si>
    <t>87</t>
  </si>
  <si>
    <t>913911113R</t>
  </si>
  <si>
    <t>Dočasné dopravní značení, včetně vyřízení povolení</t>
  </si>
  <si>
    <t>1918469009</t>
  </si>
  <si>
    <t>88</t>
  </si>
  <si>
    <t>032002000R</t>
  </si>
  <si>
    <t>Provizorní autobusová zastávka - zajištění povolení, zřízení, odstranění</t>
  </si>
  <si>
    <t>-733395950</t>
  </si>
  <si>
    <t>89</t>
  </si>
  <si>
    <t>034002000R</t>
  </si>
  <si>
    <t>Přístupová plocha pro provizorní autobusovou zastávku - panely - zřízení, odstranění</t>
  </si>
  <si>
    <t>-2037471568</t>
  </si>
  <si>
    <t>90</t>
  </si>
  <si>
    <t>R08.2</t>
  </si>
  <si>
    <t>Provizorní zatrubnění příkopu pod dočasnou konstrukcí DN400 PP - zřízení včetně obsypů, odstranění</t>
  </si>
  <si>
    <t>116484621</t>
  </si>
  <si>
    <t>91</t>
  </si>
  <si>
    <t>R01.2</t>
  </si>
  <si>
    <t>Zvláštní užívání komunikací</t>
  </si>
  <si>
    <t>514795645</t>
  </si>
  <si>
    <t>92</t>
  </si>
  <si>
    <t>R03.2</t>
  </si>
  <si>
    <t>Aktualizace vyjádření správců inženýrských sítí</t>
  </si>
  <si>
    <t>1495470494</t>
  </si>
  <si>
    <t>93</t>
  </si>
  <si>
    <t>R05.2</t>
  </si>
  <si>
    <t>Mýcení ojedinělého náletového porostu</t>
  </si>
  <si>
    <t>-489701464</t>
  </si>
  <si>
    <t>VRN3</t>
  </si>
  <si>
    <t>Vyvolané náklady</t>
  </si>
  <si>
    <t>94</t>
  </si>
  <si>
    <t>R07.1</t>
  </si>
  <si>
    <t>Vedení Cetin, výšková úprava sloupové trati</t>
  </si>
  <si>
    <t>-343602818</t>
  </si>
  <si>
    <t>20A033_neuznatelne - Neuznatelné náklady</t>
  </si>
  <si>
    <t xml:space="preserve">    SO03 - Úprava oplocení - práce koordinovat s vlastníky pozemků! </t>
  </si>
  <si>
    <t>961055111R</t>
  </si>
  <si>
    <t>Odstranění skrytých konstrukcí - beton, železobeton</t>
  </si>
  <si>
    <t>-760421318</t>
  </si>
  <si>
    <t xml:space="preserve">Poznámka k položce:_x000D_
Čerpáno se souhlasem TDI/AD. </t>
  </si>
  <si>
    <t>981332111R</t>
  </si>
  <si>
    <t>Odstranění stávajícího přístřešku AZ, včetně odvozu a likvidace</t>
  </si>
  <si>
    <t>878532795</t>
  </si>
  <si>
    <t>275322511</t>
  </si>
  <si>
    <t>Základy z betonu železového (bez výztuže) patky z betonu se zvýšenými nároky na prostředí tř. C 25/30 XC4 XF2</t>
  </si>
  <si>
    <t>-1696039703</t>
  </si>
  <si>
    <t>Poznámka k položce:_x000D_
Poznámka k položce: Základové patky pod přístřešek AZ</t>
  </si>
  <si>
    <t>0,4*0,4*1,0*3</t>
  </si>
  <si>
    <t>275361821</t>
  </si>
  <si>
    <t>Výztuž základů patek z betonářské oceli 10 505 (R)</t>
  </si>
  <si>
    <t>1462204470</t>
  </si>
  <si>
    <t>275352111</t>
  </si>
  <si>
    <t>Bednění základů patek ztracené (neodbedněné)</t>
  </si>
  <si>
    <t>100223704</t>
  </si>
  <si>
    <t>38003</t>
  </si>
  <si>
    <t>Přístřešek zastávky MHD dle vizualizace města Ostrava</t>
  </si>
  <si>
    <t>1886493625</t>
  </si>
  <si>
    <t>Poznámka k položce:_x000D_
Poznámka k položce:dodávka a montáž přístřešku MHD dle jednotné a předem schválené vizualizace</t>
  </si>
  <si>
    <t>R-05</t>
  </si>
  <si>
    <t>Příprava zastávky pro informační zařízení, wi-fi</t>
  </si>
  <si>
    <t>44404628</t>
  </si>
  <si>
    <t xml:space="preserve">Poznámka k položce:_x000D_
Poznámka k položce: uložení chráničky plastové DN63 dl. 10 m, 2 x kabelová komory 500x500 mm. Čerpáno se souhlasem TDI/AD. </t>
  </si>
  <si>
    <t>R-06</t>
  </si>
  <si>
    <t>Mobiliář autobusové zastávky - odpadkový koš - dle schváleného jednotného stylu, osazení včetně případných pomocných konstrukcí</t>
  </si>
  <si>
    <t>856979544</t>
  </si>
  <si>
    <t>-513266754</t>
  </si>
  <si>
    <t>10,8"(neuznatelné náklady)"</t>
  </si>
  <si>
    <t>1594280114</t>
  </si>
  <si>
    <t>-1340361014</t>
  </si>
  <si>
    <t>10,8"(neuznatelné náklady)"*0,03*1,8</t>
  </si>
  <si>
    <t>181411131R</t>
  </si>
  <si>
    <t>Úprava stávajícího sjezdu - zatravnění</t>
  </si>
  <si>
    <t>1108485780</t>
  </si>
  <si>
    <t>Poznámka k položce:_x000D_
Poznámka k položce: osetí vjezdů</t>
  </si>
  <si>
    <t>"sjezd k parc. 1415/2"11</t>
  </si>
  <si>
    <t>"sjezd k parc. 1413"10,5</t>
  </si>
  <si>
    <t>"sjezd k parc. 1404"1</t>
  </si>
  <si>
    <t>00572410</t>
  </si>
  <si>
    <t>osivo směs travní parková</t>
  </si>
  <si>
    <t>kg</t>
  </si>
  <si>
    <t>1830649613</t>
  </si>
  <si>
    <t>Poznámka k položce:_x000D_
Poznámka k položce: předpoklad 300g/m2</t>
  </si>
  <si>
    <t>"sjezd k parc. 1415/2"11*0,3</t>
  </si>
  <si>
    <t>"sjezd k parc. 1413"10,5*0,3</t>
  </si>
  <si>
    <t>"sjezd k parc. 1404"1*0,3</t>
  </si>
  <si>
    <t>R-02</t>
  </si>
  <si>
    <t>Úprava stávajícího vjezdu ze stávajících panelů demontáž + zpětná montáž</t>
  </si>
  <si>
    <t>-721062739</t>
  </si>
  <si>
    <t>Poznámka k položce:_x000D_
poznámka k položce: stávající panely v místě sjezdů, demontáž + zpětná montáž</t>
  </si>
  <si>
    <t>"sjezd k parc. 1416"6,5</t>
  </si>
  <si>
    <t>"sjezd k parc. 1409/1"6,5</t>
  </si>
  <si>
    <t>"sjezd k parc. 1407/2"9,5</t>
  </si>
  <si>
    <t>"sjezd k parc. 1407/1"7</t>
  </si>
  <si>
    <t>R-01</t>
  </si>
  <si>
    <t>Úprava stávajícího sjezdu - zatravňovací dlažba demontáž a následná montáž</t>
  </si>
  <si>
    <t>268891343</t>
  </si>
  <si>
    <t>Poznámka k položce:_x000D_
Poznámka k položce: Demontáž a opětovná montáž stávající zatravňovací dlažby v místě sjezdů</t>
  </si>
  <si>
    <t>"sjezd k parc. 1419/2"14</t>
  </si>
  <si>
    <t>R-03</t>
  </si>
  <si>
    <t>Úprava stávajícího sjezdu - štěrk</t>
  </si>
  <si>
    <t>-838275938</t>
  </si>
  <si>
    <t>Poznámka k položce:_x000D_
Poznámka k položce: Stávající úprava sjezdu ze štěrků</t>
  </si>
  <si>
    <t>"sjezd k parc. 1425"10</t>
  </si>
  <si>
    <t>"sjezd k parc. 1414/1"11</t>
  </si>
  <si>
    <t>"sjezd k parc. 1400"7</t>
  </si>
  <si>
    <t>577144111R</t>
  </si>
  <si>
    <t>Úprava stávajících sjezdů - asfalt ACO 11, tl. 50 mm</t>
  </si>
  <si>
    <t>-136437305</t>
  </si>
  <si>
    <t>Poznámka k položce:_x000D_
Poznámka k položce: včetně doplnění stávající stezky</t>
  </si>
  <si>
    <t>"sjezd k parc. 1421/2"1</t>
  </si>
  <si>
    <t>"stávající stezka"10</t>
  </si>
  <si>
    <t>R-04</t>
  </si>
  <si>
    <t>Úprava stávajících sjezdů - betonová dlažba</t>
  </si>
  <si>
    <t>1467933711</t>
  </si>
  <si>
    <t>Poznámka k položce:_x000D_
Poznámka k položce: demontáž, opětovná montáž</t>
  </si>
  <si>
    <t>"sjezd k parc. 1428/3"7,5</t>
  </si>
  <si>
    <t>"sjezd k parc. 1412/1"2,5</t>
  </si>
  <si>
    <t>"sjezd k parc. 1408/1"3</t>
  </si>
  <si>
    <t>"sjezd k parc. 1397/1"1,5</t>
  </si>
  <si>
    <t>"sjezd k parc. 1396/1"6</t>
  </si>
  <si>
    <t>-1225136898</t>
  </si>
  <si>
    <t>111*1,02 'Přepočtené koeficientem množství</t>
  </si>
  <si>
    <t>1831527014</t>
  </si>
  <si>
    <t>-1280919000</t>
  </si>
  <si>
    <t>(111*0,1)*2</t>
  </si>
  <si>
    <t>SO03</t>
  </si>
  <si>
    <t xml:space="preserve">Úprava oplocení - práce koordinovat s vlastníky pozemků! </t>
  </si>
  <si>
    <t>R01</t>
  </si>
  <si>
    <t xml:space="preserve">Oplocení RD č. pop. 296 parc. č. 1428/3_x000D_
</t>
  </si>
  <si>
    <t>1237768836</t>
  </si>
  <si>
    <t xml:space="preserve">Poznámka k položce:_x000D_
Poznámka k položce: Úprava oplocení dle PD - demontáž, zpětná montáž, doplnění materiálu, likvidace odpadu. </t>
  </si>
  <si>
    <t>R02</t>
  </si>
  <si>
    <t>Oplocení RD č. pop. 205 parc. č. 1425</t>
  </si>
  <si>
    <t>-150574952</t>
  </si>
  <si>
    <t>R03</t>
  </si>
  <si>
    <t xml:space="preserve">Oplocení RD č. pop. 215 parc. č. 1422_x000D_
</t>
  </si>
  <si>
    <t>1226176176</t>
  </si>
  <si>
    <t>R04</t>
  </si>
  <si>
    <t>Oplocení pozemku 1421/2</t>
  </si>
  <si>
    <t>1096359674</t>
  </si>
  <si>
    <t>R05</t>
  </si>
  <si>
    <t>Oplocení pozemku 1420/1</t>
  </si>
  <si>
    <t>136056544</t>
  </si>
  <si>
    <t>R06</t>
  </si>
  <si>
    <t>Oplocení RD č. pop. 297 parc. č. 1419/2</t>
  </si>
  <si>
    <t>-1447092979</t>
  </si>
  <si>
    <t>R07</t>
  </si>
  <si>
    <t>Oplocení RD č. pop. 121 parc. č. 1416</t>
  </si>
  <si>
    <t>18543396</t>
  </si>
  <si>
    <t>R08</t>
  </si>
  <si>
    <t>Oplocení RD č. pop. 303 parc. č. 1415/2</t>
  </si>
  <si>
    <t>-1169685669</t>
  </si>
  <si>
    <t>R09</t>
  </si>
  <si>
    <t>Oplocení RD č. pop. 471 parc. č. 1414/1</t>
  </si>
  <si>
    <t>-1720699977</t>
  </si>
  <si>
    <t>R010</t>
  </si>
  <si>
    <t>Oplocení pozemku 1413</t>
  </si>
  <si>
    <t>64430650</t>
  </si>
  <si>
    <t>R011</t>
  </si>
  <si>
    <t>Oplocení RD č. pop. 348 par. č. 1412/1</t>
  </si>
  <si>
    <t>-411254988</t>
  </si>
  <si>
    <t>R012</t>
  </si>
  <si>
    <t>Oplocení RD č. pop. 217 par. č. 1409/1</t>
  </si>
  <si>
    <t>1994305264</t>
  </si>
  <si>
    <t>R013</t>
  </si>
  <si>
    <t>Oplocení RD č. pop. 423 par. č. 1408/1</t>
  </si>
  <si>
    <t>416164956</t>
  </si>
  <si>
    <t>R014</t>
  </si>
  <si>
    <t>Oplocení RD č. pop. 264 par. č. 1407/2, 1407/1</t>
  </si>
  <si>
    <t>1038756599</t>
  </si>
  <si>
    <t>R015</t>
  </si>
  <si>
    <t>Oplocení RD č. pop. 211 par. č. 1404</t>
  </si>
  <si>
    <t>-2068982480</t>
  </si>
  <si>
    <t>R016</t>
  </si>
  <si>
    <t>Oplocení RD č. pop. 229 par. č. 1400</t>
  </si>
  <si>
    <t>-137771323</t>
  </si>
  <si>
    <t>R017</t>
  </si>
  <si>
    <t>Oplocení RD č. pop. 357 par. č. 1397/1</t>
  </si>
  <si>
    <t>-1213131201</t>
  </si>
  <si>
    <t>R018</t>
  </si>
  <si>
    <t>Oplocení RD č. pop. 266 par. č. 1396/2</t>
  </si>
  <si>
    <t>-824429513</t>
  </si>
  <si>
    <t>R019</t>
  </si>
  <si>
    <t>Oplocení RD č. pop. 257 par. č. 1395/2</t>
  </si>
  <si>
    <t>-1636536881</t>
  </si>
  <si>
    <t>R020</t>
  </si>
  <si>
    <t xml:space="preserve">Úprava oplocení - odstranění drátěného pletiva, stávajících sloupků, montáž nových sloupků. </t>
  </si>
  <si>
    <t>66244775</t>
  </si>
  <si>
    <t xml:space="preserve">Poznámka k položce:_x000D_
Rozsah maximálně 20 m. Čerpáno se souhlasem TDI/AD. </t>
  </si>
  <si>
    <t>034203000R</t>
  </si>
  <si>
    <t>Mechanická ochrana oplocení a případných konstrukcí nedotčených stavbou</t>
  </si>
  <si>
    <t>-607098272</t>
  </si>
  <si>
    <t>938908411</t>
  </si>
  <si>
    <t>Čistění vozovek po dobu výstavby</t>
  </si>
  <si>
    <t>-1365450904</t>
  </si>
  <si>
    <t>R02.2</t>
  </si>
  <si>
    <t>Informační tabule (vyhotovení informačních tabulí po dobu stavby)</t>
  </si>
  <si>
    <t>-2055287141</t>
  </si>
  <si>
    <t>Trvalá informační tabule - informace o dotačním titulu, udržitelnosti - dle podmínek poskytovatele dotace</t>
  </si>
  <si>
    <t>-289639753</t>
  </si>
  <si>
    <t xml:space="preserve">Poznámka k položce:_x000D_
Poznámka k položce: Dodávka, montáž na vhodné místo schválení TDI/AD. Přesný vzhled schválí investor. </t>
  </si>
  <si>
    <t>R04.2</t>
  </si>
  <si>
    <t>Fotodokumentace realizace stavby</t>
  </si>
  <si>
    <t>-1765118861</t>
  </si>
  <si>
    <t>011002000R</t>
  </si>
  <si>
    <t>Pasport stávajících konstrukcí a staveb</t>
  </si>
  <si>
    <t>-999169692</t>
  </si>
  <si>
    <t>012002000R</t>
  </si>
  <si>
    <t>Geometrický plán - vypracování geometrického plánu pro dotčený pozemek</t>
  </si>
  <si>
    <t>924459546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</si>
</sst>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6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9"/>
      <c r="BE5" s="18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8" t="s">
        <v>17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9"/>
      <c r="BE6" s="18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4"/>
      <c r="BS8" s="16" t="s">
        <v>6</v>
      </c>
    </row>
    <row r="9" spans="1:74" ht="14.45" customHeight="1">
      <c r="B9" s="19"/>
      <c r="AR9" s="19"/>
      <c r="BE9" s="18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184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184"/>
      <c r="BS11" s="16" t="s">
        <v>6</v>
      </c>
    </row>
    <row r="12" spans="1:74" ht="6.95" customHeight="1">
      <c r="B12" s="19"/>
      <c r="AR12" s="19"/>
      <c r="BE12" s="184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184"/>
      <c r="BS13" s="16" t="s">
        <v>6</v>
      </c>
    </row>
    <row r="14" spans="1:74" ht="12.75">
      <c r="B14" s="19"/>
      <c r="E14" s="189" t="s">
        <v>31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26" t="s">
        <v>28</v>
      </c>
      <c r="AN14" s="28" t="s">
        <v>31</v>
      </c>
      <c r="AR14" s="19"/>
      <c r="BE14" s="184"/>
      <c r="BS14" s="16" t="s">
        <v>6</v>
      </c>
    </row>
    <row r="15" spans="1:74" ht="6.95" customHeight="1">
      <c r="B15" s="19"/>
      <c r="AR15" s="19"/>
      <c r="BE15" s="184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33</v>
      </c>
      <c r="AR16" s="19"/>
      <c r="BE16" s="184"/>
      <c r="BS16" s="16" t="s">
        <v>4</v>
      </c>
    </row>
    <row r="17" spans="2:71" ht="18.399999999999999" customHeight="1">
      <c r="B17" s="19"/>
      <c r="E17" s="24" t="s">
        <v>34</v>
      </c>
      <c r="AK17" s="26" t="s">
        <v>28</v>
      </c>
      <c r="AN17" s="24" t="s">
        <v>35</v>
      </c>
      <c r="AR17" s="19"/>
      <c r="BE17" s="184"/>
      <c r="BS17" s="16" t="s">
        <v>36</v>
      </c>
    </row>
    <row r="18" spans="2:71" ht="6.95" customHeight="1">
      <c r="B18" s="19"/>
      <c r="AR18" s="19"/>
      <c r="BE18" s="184"/>
      <c r="BS18" s="16" t="s">
        <v>6</v>
      </c>
    </row>
    <row r="19" spans="2:71" ht="12" customHeight="1">
      <c r="B19" s="19"/>
      <c r="D19" s="26" t="s">
        <v>37</v>
      </c>
      <c r="AK19" s="26" t="s">
        <v>25</v>
      </c>
      <c r="AN19" s="24" t="s">
        <v>1</v>
      </c>
      <c r="AR19" s="19"/>
      <c r="BE19" s="184"/>
      <c r="BS19" s="16" t="s">
        <v>6</v>
      </c>
    </row>
    <row r="20" spans="2:71" ht="18.399999999999999" customHeight="1">
      <c r="B20" s="19"/>
      <c r="E20" s="24" t="s">
        <v>38</v>
      </c>
      <c r="AK20" s="26" t="s">
        <v>28</v>
      </c>
      <c r="AN20" s="24" t="s">
        <v>1</v>
      </c>
      <c r="AR20" s="19"/>
      <c r="BE20" s="184"/>
      <c r="BS20" s="16" t="s">
        <v>4</v>
      </c>
    </row>
    <row r="21" spans="2:71" ht="6.95" customHeight="1">
      <c r="B21" s="19"/>
      <c r="AR21" s="19"/>
      <c r="BE21" s="184"/>
    </row>
    <row r="22" spans="2:71" ht="12" customHeight="1">
      <c r="B22" s="19"/>
      <c r="D22" s="26" t="s">
        <v>39</v>
      </c>
      <c r="AR22" s="19"/>
      <c r="BE22" s="184"/>
    </row>
    <row r="23" spans="2:71" ht="16.5" customHeight="1">
      <c r="B23" s="19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9"/>
      <c r="BE23" s="184"/>
    </row>
    <row r="24" spans="2:71" ht="6.95" customHeight="1">
      <c r="B24" s="19"/>
      <c r="AR24" s="19"/>
      <c r="BE24" s="18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4"/>
    </row>
    <row r="26" spans="2:71" s="1" customFormat="1" ht="25.9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2">
        <f>ROUND(AG94,2)</f>
        <v>0</v>
      </c>
      <c r="AL26" s="193"/>
      <c r="AM26" s="193"/>
      <c r="AN26" s="193"/>
      <c r="AO26" s="193"/>
      <c r="AR26" s="31"/>
      <c r="BE26" s="184"/>
    </row>
    <row r="27" spans="2:71" s="1" customFormat="1" ht="6.95" customHeight="1">
      <c r="B27" s="31"/>
      <c r="AR27" s="31"/>
      <c r="BE27" s="184"/>
    </row>
    <row r="28" spans="2:71" s="1" customFormat="1" ht="12.75">
      <c r="B28" s="31"/>
      <c r="L28" s="194" t="s">
        <v>41</v>
      </c>
      <c r="M28" s="194"/>
      <c r="N28" s="194"/>
      <c r="O28" s="194"/>
      <c r="P28" s="194"/>
      <c r="W28" s="194" t="s">
        <v>42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43</v>
      </c>
      <c r="AL28" s="194"/>
      <c r="AM28" s="194"/>
      <c r="AN28" s="194"/>
      <c r="AO28" s="194"/>
      <c r="AR28" s="31"/>
      <c r="BE28" s="184"/>
    </row>
    <row r="29" spans="2:71" s="2" customFormat="1" ht="14.45" customHeight="1">
      <c r="B29" s="35"/>
      <c r="D29" s="26" t="s">
        <v>44</v>
      </c>
      <c r="F29" s="26" t="s">
        <v>45</v>
      </c>
      <c r="L29" s="197">
        <v>0.21</v>
      </c>
      <c r="M29" s="196"/>
      <c r="N29" s="196"/>
      <c r="O29" s="196"/>
      <c r="P29" s="196"/>
      <c r="W29" s="195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K29" s="195">
        <f>ROUND(AV94, 2)</f>
        <v>0</v>
      </c>
      <c r="AL29" s="196"/>
      <c r="AM29" s="196"/>
      <c r="AN29" s="196"/>
      <c r="AO29" s="196"/>
      <c r="AR29" s="35"/>
      <c r="BE29" s="185"/>
    </row>
    <row r="30" spans="2:71" s="2" customFormat="1" ht="14.45" customHeight="1">
      <c r="B30" s="35"/>
      <c r="F30" s="26" t="s">
        <v>46</v>
      </c>
      <c r="L30" s="197">
        <v>0.15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5"/>
      <c r="BE30" s="185"/>
    </row>
    <row r="31" spans="2:71" s="2" customFormat="1" ht="14.45" hidden="1" customHeight="1">
      <c r="B31" s="35"/>
      <c r="F31" s="26" t="s">
        <v>47</v>
      </c>
      <c r="L31" s="197">
        <v>0.21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5"/>
      <c r="BE31" s="185"/>
    </row>
    <row r="32" spans="2:71" s="2" customFormat="1" ht="14.45" hidden="1" customHeight="1">
      <c r="B32" s="35"/>
      <c r="F32" s="26" t="s">
        <v>48</v>
      </c>
      <c r="L32" s="197">
        <v>0.15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5"/>
      <c r="BE32" s="185"/>
    </row>
    <row r="33" spans="2:57" s="2" customFormat="1" ht="14.45" hidden="1" customHeight="1">
      <c r="B33" s="35"/>
      <c r="F33" s="26" t="s">
        <v>49</v>
      </c>
      <c r="L33" s="197">
        <v>0</v>
      </c>
      <c r="M33" s="196"/>
      <c r="N33" s="196"/>
      <c r="O33" s="196"/>
      <c r="P33" s="196"/>
      <c r="W33" s="195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K33" s="195">
        <v>0</v>
      </c>
      <c r="AL33" s="196"/>
      <c r="AM33" s="196"/>
      <c r="AN33" s="196"/>
      <c r="AO33" s="196"/>
      <c r="AR33" s="35"/>
      <c r="BE33" s="185"/>
    </row>
    <row r="34" spans="2:57" s="1" customFormat="1" ht="6.95" customHeight="1">
      <c r="B34" s="31"/>
      <c r="AR34" s="31"/>
      <c r="BE34" s="184"/>
    </row>
    <row r="35" spans="2:57" s="1" customFormat="1" ht="25.9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198" t="s">
        <v>52</v>
      </c>
      <c r="Y35" s="199"/>
      <c r="Z35" s="199"/>
      <c r="AA35" s="199"/>
      <c r="AB35" s="199"/>
      <c r="AC35" s="38"/>
      <c r="AD35" s="38"/>
      <c r="AE35" s="38"/>
      <c r="AF35" s="38"/>
      <c r="AG35" s="38"/>
      <c r="AH35" s="38"/>
      <c r="AI35" s="38"/>
      <c r="AJ35" s="38"/>
      <c r="AK35" s="200">
        <f>SUM(AK26:AK33)</f>
        <v>0</v>
      </c>
      <c r="AL35" s="199"/>
      <c r="AM35" s="199"/>
      <c r="AN35" s="199"/>
      <c r="AO35" s="201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54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55</v>
      </c>
      <c r="AI60" s="33"/>
      <c r="AJ60" s="33"/>
      <c r="AK60" s="33"/>
      <c r="AL60" s="33"/>
      <c r="AM60" s="42" t="s">
        <v>56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58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55</v>
      </c>
      <c r="AI75" s="33"/>
      <c r="AJ75" s="33"/>
      <c r="AK75" s="33"/>
      <c r="AL75" s="33"/>
      <c r="AM75" s="42" t="s">
        <v>56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59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20A033</v>
      </c>
      <c r="AR84" s="47"/>
    </row>
    <row r="85" spans="1:91" s="4" customFormat="1" ht="36.950000000000003" customHeight="1">
      <c r="B85" s="48"/>
      <c r="C85" s="49" t="s">
        <v>16</v>
      </c>
      <c r="L85" s="202" t="str">
        <f>K6</f>
        <v>Chodník ul. Antošovická, úsek Na Tabulkách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4" t="str">
        <f>IF(AN8= "","",AN8)</f>
        <v>18. 11. 2021</v>
      </c>
      <c r="AN87" s="20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Stat. m. Ostrava, městský obvod Slezská Ostrava</v>
      </c>
      <c r="AI89" s="26" t="s">
        <v>32</v>
      </c>
      <c r="AM89" s="205" t="str">
        <f>IF(E17="","",E17)</f>
        <v>AWT Rekultivace a.s.</v>
      </c>
      <c r="AN89" s="206"/>
      <c r="AO89" s="206"/>
      <c r="AP89" s="206"/>
      <c r="AR89" s="31"/>
      <c r="AS89" s="207" t="s">
        <v>60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30</v>
      </c>
      <c r="L90" s="3" t="str">
        <f>IF(E14= "Vyplň údaj","",E14)</f>
        <v/>
      </c>
      <c r="AI90" s="26" t="s">
        <v>37</v>
      </c>
      <c r="AM90" s="205" t="str">
        <f>IF(E20="","",E20)</f>
        <v>Ing. Kropáčová</v>
      </c>
      <c r="AN90" s="206"/>
      <c r="AO90" s="206"/>
      <c r="AP90" s="206"/>
      <c r="AR90" s="31"/>
      <c r="AS90" s="209"/>
      <c r="AT90" s="210"/>
      <c r="BD90" s="55"/>
    </row>
    <row r="91" spans="1:91" s="1" customFormat="1" ht="10.9" customHeight="1">
      <c r="B91" s="31"/>
      <c r="AR91" s="31"/>
      <c r="AS91" s="209"/>
      <c r="AT91" s="210"/>
      <c r="BD91" s="55"/>
    </row>
    <row r="92" spans="1:91" s="1" customFormat="1" ht="29.25" customHeight="1">
      <c r="B92" s="31"/>
      <c r="C92" s="211" t="s">
        <v>61</v>
      </c>
      <c r="D92" s="212"/>
      <c r="E92" s="212"/>
      <c r="F92" s="212"/>
      <c r="G92" s="212"/>
      <c r="H92" s="56"/>
      <c r="I92" s="213" t="s">
        <v>62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63</v>
      </c>
      <c r="AH92" s="212"/>
      <c r="AI92" s="212"/>
      <c r="AJ92" s="212"/>
      <c r="AK92" s="212"/>
      <c r="AL92" s="212"/>
      <c r="AM92" s="212"/>
      <c r="AN92" s="213" t="s">
        <v>64</v>
      </c>
      <c r="AO92" s="212"/>
      <c r="AP92" s="215"/>
      <c r="AQ92" s="57" t="s">
        <v>65</v>
      </c>
      <c r="AR92" s="31"/>
      <c r="AS92" s="58" t="s">
        <v>66</v>
      </c>
      <c r="AT92" s="59" t="s">
        <v>67</v>
      </c>
      <c r="AU92" s="59" t="s">
        <v>68</v>
      </c>
      <c r="AV92" s="59" t="s">
        <v>69</v>
      </c>
      <c r="AW92" s="59" t="s">
        <v>70</v>
      </c>
      <c r="AX92" s="59" t="s">
        <v>71</v>
      </c>
      <c r="AY92" s="59" t="s">
        <v>72</v>
      </c>
      <c r="AZ92" s="59" t="s">
        <v>73</v>
      </c>
      <c r="BA92" s="59" t="s">
        <v>74</v>
      </c>
      <c r="BB92" s="59" t="s">
        <v>75</v>
      </c>
      <c r="BC92" s="59" t="s">
        <v>76</v>
      </c>
      <c r="BD92" s="60" t="s">
        <v>77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9">
        <f>ROUND(SUM(AG95:AG96),2)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79</v>
      </c>
      <c r="BT94" s="71" t="s">
        <v>80</v>
      </c>
      <c r="BU94" s="72" t="s">
        <v>81</v>
      </c>
      <c r="BV94" s="71" t="s">
        <v>82</v>
      </c>
      <c r="BW94" s="71" t="s">
        <v>5</v>
      </c>
      <c r="BX94" s="71" t="s">
        <v>83</v>
      </c>
      <c r="CL94" s="71" t="s">
        <v>1</v>
      </c>
    </row>
    <row r="95" spans="1:91" s="6" customFormat="1" ht="37.5" customHeight="1">
      <c r="A95" s="73" t="s">
        <v>84</v>
      </c>
      <c r="B95" s="74"/>
      <c r="C95" s="75"/>
      <c r="D95" s="218" t="s">
        <v>85</v>
      </c>
      <c r="E95" s="218"/>
      <c r="F95" s="218"/>
      <c r="G95" s="218"/>
      <c r="H95" s="218"/>
      <c r="I95" s="76"/>
      <c r="J95" s="218" t="s">
        <v>86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'20A033_uznatelne - Uznate...'!J30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77" t="s">
        <v>87</v>
      </c>
      <c r="AR95" s="74"/>
      <c r="AS95" s="78">
        <v>0</v>
      </c>
      <c r="AT95" s="79">
        <f>ROUND(SUM(AV95:AW95),2)</f>
        <v>0</v>
      </c>
      <c r="AU95" s="80">
        <f>'20A033_uznatelne - Uznate...'!P122</f>
        <v>0</v>
      </c>
      <c r="AV95" s="79">
        <f>'20A033_uznatelne - Uznate...'!J33</f>
        <v>0</v>
      </c>
      <c r="AW95" s="79">
        <f>'20A033_uznatelne - Uznate...'!J34</f>
        <v>0</v>
      </c>
      <c r="AX95" s="79">
        <f>'20A033_uznatelne - Uznate...'!J35</f>
        <v>0</v>
      </c>
      <c r="AY95" s="79">
        <f>'20A033_uznatelne - Uznate...'!J36</f>
        <v>0</v>
      </c>
      <c r="AZ95" s="79">
        <f>'20A033_uznatelne - Uznate...'!F33</f>
        <v>0</v>
      </c>
      <c r="BA95" s="79">
        <f>'20A033_uznatelne - Uznate...'!F34</f>
        <v>0</v>
      </c>
      <c r="BB95" s="79">
        <f>'20A033_uznatelne - Uznate...'!F35</f>
        <v>0</v>
      </c>
      <c r="BC95" s="79">
        <f>'20A033_uznatelne - Uznate...'!F36</f>
        <v>0</v>
      </c>
      <c r="BD95" s="81">
        <f>'20A033_uznatelne - Uznate...'!F37</f>
        <v>0</v>
      </c>
      <c r="BT95" s="82" t="s">
        <v>88</v>
      </c>
      <c r="BV95" s="82" t="s">
        <v>82</v>
      </c>
      <c r="BW95" s="82" t="s">
        <v>89</v>
      </c>
      <c r="BX95" s="82" t="s">
        <v>5</v>
      </c>
      <c r="CL95" s="82" t="s">
        <v>1</v>
      </c>
      <c r="CM95" s="82" t="s">
        <v>90</v>
      </c>
    </row>
    <row r="96" spans="1:91" s="6" customFormat="1" ht="37.5" customHeight="1">
      <c r="A96" s="73" t="s">
        <v>84</v>
      </c>
      <c r="B96" s="74"/>
      <c r="C96" s="75"/>
      <c r="D96" s="218" t="s">
        <v>91</v>
      </c>
      <c r="E96" s="218"/>
      <c r="F96" s="218"/>
      <c r="G96" s="218"/>
      <c r="H96" s="218"/>
      <c r="I96" s="76"/>
      <c r="J96" s="218" t="s">
        <v>92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'20A033_neuznatelne - Neuz...'!J30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77" t="s">
        <v>87</v>
      </c>
      <c r="AR96" s="74"/>
      <c r="AS96" s="83">
        <v>0</v>
      </c>
      <c r="AT96" s="84">
        <f>ROUND(SUM(AV96:AW96),2)</f>
        <v>0</v>
      </c>
      <c r="AU96" s="85">
        <f>'20A033_neuznatelne - Neuz...'!P120</f>
        <v>0</v>
      </c>
      <c r="AV96" s="84">
        <f>'20A033_neuznatelne - Neuz...'!J33</f>
        <v>0</v>
      </c>
      <c r="AW96" s="84">
        <f>'20A033_neuznatelne - Neuz...'!J34</f>
        <v>0</v>
      </c>
      <c r="AX96" s="84">
        <f>'20A033_neuznatelne - Neuz...'!J35</f>
        <v>0</v>
      </c>
      <c r="AY96" s="84">
        <f>'20A033_neuznatelne - Neuz...'!J36</f>
        <v>0</v>
      </c>
      <c r="AZ96" s="84">
        <f>'20A033_neuznatelne - Neuz...'!F33</f>
        <v>0</v>
      </c>
      <c r="BA96" s="84">
        <f>'20A033_neuznatelne - Neuz...'!F34</f>
        <v>0</v>
      </c>
      <c r="BB96" s="84">
        <f>'20A033_neuznatelne - Neuz...'!F35</f>
        <v>0</v>
      </c>
      <c r="BC96" s="84">
        <f>'20A033_neuznatelne - Neuz...'!F36</f>
        <v>0</v>
      </c>
      <c r="BD96" s="86">
        <f>'20A033_neuznatelne - Neuz...'!F37</f>
        <v>0</v>
      </c>
      <c r="BT96" s="82" t="s">
        <v>88</v>
      </c>
      <c r="BV96" s="82" t="s">
        <v>82</v>
      </c>
      <c r="BW96" s="82" t="s">
        <v>93</v>
      </c>
      <c r="BX96" s="82" t="s">
        <v>5</v>
      </c>
      <c r="CL96" s="82" t="s">
        <v>1</v>
      </c>
      <c r="CM96" s="82" t="s">
        <v>90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nED1FVllNaAB/0KwJHfTVRkos0o3fDIlfJ2PshUn6lkTS7gMoVAAmIvdptEeHarjYaadO/UfQYL5puDaLZqpRg==" saltValue="F5KPq6IdxEgSlXN8tQbn5tayTUqHNZ00tVwJwrAytNYt5msGs2WkF+zBcHfkX7L/JMvgSpKkd4QdJ4ldFN4En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A033_uznatelne - Uznate...'!C2" display="/" xr:uid="{00000000-0004-0000-0000-000000000000}"/>
    <hyperlink ref="A96" location="'20A033_neuznatelne - Neuz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90</v>
      </c>
    </row>
    <row r="4" spans="2:46" ht="24.95" customHeight="1">
      <c r="B4" s="19"/>
      <c r="D4" s="20" t="s">
        <v>94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Chodník ul. Antošovická, úsek Na Tabulkách</v>
      </c>
      <c r="F7" s="222"/>
      <c r="G7" s="222"/>
      <c r="H7" s="222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02" t="s">
        <v>96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18. 11. 2021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86"/>
      <c r="G18" s="186"/>
      <c r="H18" s="186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38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8"/>
      <c r="E27" s="191" t="s">
        <v>1</v>
      </c>
      <c r="F27" s="191"/>
      <c r="G27" s="191"/>
      <c r="H27" s="19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40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0">
        <f>ROUND((SUM(BE122:BE321)),  2)</f>
        <v>0</v>
      </c>
      <c r="I33" s="91">
        <v>0.21</v>
      </c>
      <c r="J33" s="90">
        <f>ROUND(((SUM(BE122:BE321))*I33),  2)</f>
        <v>0</v>
      </c>
      <c r="L33" s="31"/>
    </row>
    <row r="34" spans="2:12" s="1" customFormat="1" ht="14.45" customHeight="1">
      <c r="B34" s="31"/>
      <c r="E34" s="26" t="s">
        <v>46</v>
      </c>
      <c r="F34" s="90">
        <f>ROUND((SUM(BF122:BF321)),  2)</f>
        <v>0</v>
      </c>
      <c r="I34" s="91">
        <v>0.15</v>
      </c>
      <c r="J34" s="90">
        <f>ROUND(((SUM(BF122:BF321))*I34),  2)</f>
        <v>0</v>
      </c>
      <c r="L34" s="31"/>
    </row>
    <row r="35" spans="2:12" s="1" customFormat="1" ht="14.45" hidden="1" customHeight="1">
      <c r="B35" s="31"/>
      <c r="E35" s="26" t="s">
        <v>47</v>
      </c>
      <c r="F35" s="90">
        <f>ROUND((SUM(BG122:BG321)),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0">
        <f>ROUND((SUM(BH122:BH321)),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0">
        <f>ROUND((SUM(BI122:BI321)),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50</v>
      </c>
      <c r="E39" s="56"/>
      <c r="F39" s="56"/>
      <c r="G39" s="94" t="s">
        <v>51</v>
      </c>
      <c r="H39" s="95" t="s">
        <v>52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8" t="s">
        <v>56</v>
      </c>
      <c r="G61" s="42" t="s">
        <v>55</v>
      </c>
      <c r="H61" s="33"/>
      <c r="I61" s="33"/>
      <c r="J61" s="99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8" t="s">
        <v>56</v>
      </c>
      <c r="G76" s="42" t="s">
        <v>55</v>
      </c>
      <c r="H76" s="33"/>
      <c r="I76" s="33"/>
      <c r="J76" s="99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Chodník ul. Antošovická, úsek Na Tabulkách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02" t="str">
        <f>E9</f>
        <v>20A033_uznatelne - Uznatelné náklady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18. 11. 2021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Stat. m. Ostrava, městský obvod Slezská Ostrava</v>
      </c>
      <c r="I91" s="26" t="s">
        <v>32</v>
      </c>
      <c r="J91" s="29" t="str">
        <f>E21</f>
        <v>AWT Rekultivace a.s.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Kropáčová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99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100</v>
      </c>
      <c r="J96" s="65">
        <f>J122</f>
        <v>0</v>
      </c>
      <c r="L96" s="31"/>
      <c r="AU96" s="16" t="s">
        <v>101</v>
      </c>
    </row>
    <row r="97" spans="2:12" s="8" customFormat="1" ht="24.95" customHeight="1">
      <c r="B97" s="103"/>
      <c r="D97" s="104" t="s">
        <v>102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103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104</v>
      </c>
      <c r="E99" s="109"/>
      <c r="F99" s="109"/>
      <c r="G99" s="109"/>
      <c r="H99" s="109"/>
      <c r="I99" s="109"/>
      <c r="J99" s="110">
        <f>J251</f>
        <v>0</v>
      </c>
      <c r="L99" s="107"/>
    </row>
    <row r="100" spans="2:12" s="9" customFormat="1" ht="19.899999999999999" customHeight="1">
      <c r="B100" s="107"/>
      <c r="D100" s="108" t="s">
        <v>105</v>
      </c>
      <c r="E100" s="109"/>
      <c r="F100" s="109"/>
      <c r="G100" s="109"/>
      <c r="H100" s="109"/>
      <c r="I100" s="109"/>
      <c r="J100" s="110">
        <f>J262</f>
        <v>0</v>
      </c>
      <c r="L100" s="107"/>
    </row>
    <row r="101" spans="2:12" s="9" customFormat="1" ht="19.899999999999999" customHeight="1">
      <c r="B101" s="107"/>
      <c r="D101" s="108" t="s">
        <v>106</v>
      </c>
      <c r="E101" s="109"/>
      <c r="F101" s="109"/>
      <c r="G101" s="109"/>
      <c r="H101" s="109"/>
      <c r="I101" s="109"/>
      <c r="J101" s="110">
        <f>J298</f>
        <v>0</v>
      </c>
      <c r="L101" s="107"/>
    </row>
    <row r="102" spans="2:12" s="9" customFormat="1" ht="19.899999999999999" customHeight="1">
      <c r="B102" s="107"/>
      <c r="D102" s="108" t="s">
        <v>107</v>
      </c>
      <c r="E102" s="109"/>
      <c r="F102" s="109"/>
      <c r="G102" s="109"/>
      <c r="H102" s="109"/>
      <c r="I102" s="109"/>
      <c r="J102" s="110">
        <f>J320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108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Chodník ul. Antošovická, úsek Na Tabulkách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95</v>
      </c>
      <c r="L113" s="31"/>
    </row>
    <row r="114" spans="2:65" s="1" customFormat="1" ht="16.5" customHeight="1">
      <c r="B114" s="31"/>
      <c r="E114" s="202" t="str">
        <f>E9</f>
        <v>20A033_uznatelne - Uznatelné náklady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18. 11. 2021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>Stat. m. Ostrava, městský obvod Slezská Ostrava</v>
      </c>
      <c r="I118" s="26" t="s">
        <v>32</v>
      </c>
      <c r="J118" s="29" t="str">
        <f>E21</f>
        <v>AWT Rekultivace a.s.</v>
      </c>
      <c r="L118" s="31"/>
    </row>
    <row r="119" spans="2:65" s="1" customFormat="1" ht="15.2" customHeight="1">
      <c r="B119" s="31"/>
      <c r="C119" s="26" t="s">
        <v>30</v>
      </c>
      <c r="F119" s="24" t="str">
        <f>IF(E18="","",E18)</f>
        <v>Vyplň údaj</v>
      </c>
      <c r="I119" s="26" t="s">
        <v>37</v>
      </c>
      <c r="J119" s="29" t="str">
        <f>E24</f>
        <v>Ing. Kropáčová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109</v>
      </c>
      <c r="D121" s="113" t="s">
        <v>65</v>
      </c>
      <c r="E121" s="113" t="s">
        <v>61</v>
      </c>
      <c r="F121" s="113" t="s">
        <v>62</v>
      </c>
      <c r="G121" s="113" t="s">
        <v>110</v>
      </c>
      <c r="H121" s="113" t="s">
        <v>111</v>
      </c>
      <c r="I121" s="113" t="s">
        <v>112</v>
      </c>
      <c r="J121" s="113" t="s">
        <v>99</v>
      </c>
      <c r="K121" s="114" t="s">
        <v>113</v>
      </c>
      <c r="L121" s="111"/>
      <c r="M121" s="58" t="s">
        <v>1</v>
      </c>
      <c r="N121" s="59" t="s">
        <v>44</v>
      </c>
      <c r="O121" s="59" t="s">
        <v>114</v>
      </c>
      <c r="P121" s="59" t="s">
        <v>115</v>
      </c>
      <c r="Q121" s="59" t="s">
        <v>116</v>
      </c>
      <c r="R121" s="59" t="s">
        <v>117</v>
      </c>
      <c r="S121" s="59" t="s">
        <v>118</v>
      </c>
      <c r="T121" s="60" t="s">
        <v>119</v>
      </c>
    </row>
    <row r="122" spans="2:65" s="1" customFormat="1" ht="22.9" customHeight="1">
      <c r="B122" s="31"/>
      <c r="C122" s="63" t="s">
        <v>120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4057.04882</v>
      </c>
      <c r="S122" s="52"/>
      <c r="T122" s="117">
        <f>T123</f>
        <v>0</v>
      </c>
      <c r="AT122" s="16" t="s">
        <v>79</v>
      </c>
      <c r="AU122" s="16" t="s">
        <v>101</v>
      </c>
      <c r="BK122" s="118">
        <f>BK123</f>
        <v>0</v>
      </c>
    </row>
    <row r="123" spans="2:65" s="11" customFormat="1" ht="25.9" customHeight="1">
      <c r="B123" s="119"/>
      <c r="D123" s="120" t="s">
        <v>79</v>
      </c>
      <c r="E123" s="121" t="s">
        <v>121</v>
      </c>
      <c r="F123" s="121" t="s">
        <v>122</v>
      </c>
      <c r="I123" s="122"/>
      <c r="J123" s="123">
        <f>BK123</f>
        <v>0</v>
      </c>
      <c r="L123" s="119"/>
      <c r="M123" s="124"/>
      <c r="P123" s="125">
        <f>P124+P251+P262+P298+P320</f>
        <v>0</v>
      </c>
      <c r="R123" s="125">
        <f>R124+R251+R262+R298+R320</f>
        <v>4057.04882</v>
      </c>
      <c r="T123" s="126">
        <f>T124+T251+T262+T298+T320</f>
        <v>0</v>
      </c>
      <c r="AR123" s="120" t="s">
        <v>88</v>
      </c>
      <c r="AT123" s="127" t="s">
        <v>79</v>
      </c>
      <c r="AU123" s="127" t="s">
        <v>80</v>
      </c>
      <c r="AY123" s="120" t="s">
        <v>123</v>
      </c>
      <c r="BK123" s="128">
        <f>BK124+BK251+BK262+BK298+BK320</f>
        <v>0</v>
      </c>
    </row>
    <row r="124" spans="2:65" s="11" customFormat="1" ht="22.9" customHeight="1">
      <c r="B124" s="119"/>
      <c r="D124" s="120" t="s">
        <v>79</v>
      </c>
      <c r="E124" s="129" t="s">
        <v>124</v>
      </c>
      <c r="F124" s="129" t="s">
        <v>125</v>
      </c>
      <c r="I124" s="122"/>
      <c r="J124" s="130">
        <f>BK124</f>
        <v>0</v>
      </c>
      <c r="L124" s="119"/>
      <c r="M124" s="124"/>
      <c r="P124" s="125">
        <f>SUM(P125:P250)</f>
        <v>0</v>
      </c>
      <c r="R124" s="125">
        <f>SUM(R125:R250)</f>
        <v>0.98050999999999999</v>
      </c>
      <c r="T124" s="126">
        <f>SUM(T125:T250)</f>
        <v>0</v>
      </c>
      <c r="AR124" s="120" t="s">
        <v>88</v>
      </c>
      <c r="AT124" s="127" t="s">
        <v>79</v>
      </c>
      <c r="AU124" s="127" t="s">
        <v>88</v>
      </c>
      <c r="AY124" s="120" t="s">
        <v>123</v>
      </c>
      <c r="BK124" s="128">
        <f>SUM(BK125:BK250)</f>
        <v>0</v>
      </c>
    </row>
    <row r="125" spans="2:65" s="1" customFormat="1" ht="21.75" customHeight="1">
      <c r="B125" s="31"/>
      <c r="C125" s="131" t="s">
        <v>88</v>
      </c>
      <c r="D125" s="131" t="s">
        <v>126</v>
      </c>
      <c r="E125" s="132" t="s">
        <v>127</v>
      </c>
      <c r="F125" s="133" t="s">
        <v>128</v>
      </c>
      <c r="G125" s="134" t="s">
        <v>129</v>
      </c>
      <c r="H125" s="135">
        <v>40</v>
      </c>
      <c r="I125" s="136"/>
      <c r="J125" s="137">
        <f>ROUND(I125*H125,2)</f>
        <v>0</v>
      </c>
      <c r="K125" s="133" t="s">
        <v>1</v>
      </c>
      <c r="L125" s="31"/>
      <c r="M125" s="138" t="s">
        <v>1</v>
      </c>
      <c r="N125" s="139" t="s">
        <v>45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130</v>
      </c>
      <c r="AT125" s="142" t="s">
        <v>126</v>
      </c>
      <c r="AU125" s="142" t="s">
        <v>90</v>
      </c>
      <c r="AY125" s="16" t="s">
        <v>123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88</v>
      </c>
      <c r="BK125" s="143">
        <f>ROUND(I125*H125,2)</f>
        <v>0</v>
      </c>
      <c r="BL125" s="16" t="s">
        <v>130</v>
      </c>
      <c r="BM125" s="142" t="s">
        <v>131</v>
      </c>
    </row>
    <row r="126" spans="2:65" s="1" customFormat="1" ht="29.25">
      <c r="B126" s="31"/>
      <c r="D126" s="144" t="s">
        <v>132</v>
      </c>
      <c r="F126" s="145" t="s">
        <v>133</v>
      </c>
      <c r="I126" s="146"/>
      <c r="L126" s="31"/>
      <c r="M126" s="147"/>
      <c r="T126" s="55"/>
      <c r="AT126" s="16" t="s">
        <v>132</v>
      </c>
      <c r="AU126" s="16" t="s">
        <v>90</v>
      </c>
    </row>
    <row r="127" spans="2:65" s="1" customFormat="1" ht="16.5" customHeight="1">
      <c r="B127" s="31"/>
      <c r="C127" s="131" t="s">
        <v>90</v>
      </c>
      <c r="D127" s="131" t="s">
        <v>126</v>
      </c>
      <c r="E127" s="132" t="s">
        <v>134</v>
      </c>
      <c r="F127" s="133" t="s">
        <v>135</v>
      </c>
      <c r="G127" s="134" t="s">
        <v>136</v>
      </c>
      <c r="H127" s="135">
        <v>10</v>
      </c>
      <c r="I127" s="136"/>
      <c r="J127" s="137">
        <f>ROUND(I127*H127,2)</f>
        <v>0</v>
      </c>
      <c r="K127" s="133" t="s">
        <v>1</v>
      </c>
      <c r="L127" s="31"/>
      <c r="M127" s="138" t="s">
        <v>1</v>
      </c>
      <c r="N127" s="139" t="s">
        <v>45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130</v>
      </c>
      <c r="AT127" s="142" t="s">
        <v>126</v>
      </c>
      <c r="AU127" s="142" t="s">
        <v>90</v>
      </c>
      <c r="AY127" s="16" t="s">
        <v>123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88</v>
      </c>
      <c r="BK127" s="143">
        <f>ROUND(I127*H127,2)</f>
        <v>0</v>
      </c>
      <c r="BL127" s="16" t="s">
        <v>130</v>
      </c>
      <c r="BM127" s="142" t="s">
        <v>137</v>
      </c>
    </row>
    <row r="128" spans="2:65" s="1" customFormat="1" ht="24">
      <c r="B128" s="31"/>
      <c r="C128" s="131" t="s">
        <v>138</v>
      </c>
      <c r="D128" s="131" t="s">
        <v>126</v>
      </c>
      <c r="E128" s="132" t="s">
        <v>139</v>
      </c>
      <c r="F128" s="133" t="s">
        <v>140</v>
      </c>
      <c r="G128" s="134" t="s">
        <v>141</v>
      </c>
      <c r="H128" s="135">
        <v>243</v>
      </c>
      <c r="I128" s="136"/>
      <c r="J128" s="137">
        <f>ROUND(I128*H128,2)</f>
        <v>0</v>
      </c>
      <c r="K128" s="133" t="s">
        <v>1</v>
      </c>
      <c r="L128" s="31"/>
      <c r="M128" s="138" t="s">
        <v>1</v>
      </c>
      <c r="N128" s="139" t="s">
        <v>45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130</v>
      </c>
      <c r="AT128" s="142" t="s">
        <v>126</v>
      </c>
      <c r="AU128" s="142" t="s">
        <v>90</v>
      </c>
      <c r="AY128" s="16" t="s">
        <v>123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88</v>
      </c>
      <c r="BK128" s="143">
        <f>ROUND(I128*H128,2)</f>
        <v>0</v>
      </c>
      <c r="BL128" s="16" t="s">
        <v>130</v>
      </c>
      <c r="BM128" s="142" t="s">
        <v>142</v>
      </c>
    </row>
    <row r="129" spans="2:65" s="12" customFormat="1" ht="11.25">
      <c r="B129" s="148"/>
      <c r="D129" s="144" t="s">
        <v>143</v>
      </c>
      <c r="E129" s="149" t="s">
        <v>1</v>
      </c>
      <c r="F129" s="150" t="s">
        <v>144</v>
      </c>
      <c r="H129" s="151">
        <v>243</v>
      </c>
      <c r="I129" s="152"/>
      <c r="L129" s="148"/>
      <c r="M129" s="153"/>
      <c r="T129" s="154"/>
      <c r="AT129" s="149" t="s">
        <v>143</v>
      </c>
      <c r="AU129" s="149" t="s">
        <v>90</v>
      </c>
      <c r="AV129" s="12" t="s">
        <v>90</v>
      </c>
      <c r="AW129" s="12" t="s">
        <v>36</v>
      </c>
      <c r="AX129" s="12" t="s">
        <v>88</v>
      </c>
      <c r="AY129" s="149" t="s">
        <v>123</v>
      </c>
    </row>
    <row r="130" spans="2:65" s="1" customFormat="1" ht="21.75" customHeight="1">
      <c r="B130" s="31"/>
      <c r="C130" s="131" t="s">
        <v>130</v>
      </c>
      <c r="D130" s="131" t="s">
        <v>126</v>
      </c>
      <c r="E130" s="132" t="s">
        <v>145</v>
      </c>
      <c r="F130" s="133" t="s">
        <v>146</v>
      </c>
      <c r="G130" s="134" t="s">
        <v>147</v>
      </c>
      <c r="H130" s="135">
        <v>461.7</v>
      </c>
      <c r="I130" s="136"/>
      <c r="J130" s="137">
        <f>ROUND(I130*H130,2)</f>
        <v>0</v>
      </c>
      <c r="K130" s="133" t="s">
        <v>1</v>
      </c>
      <c r="L130" s="31"/>
      <c r="M130" s="138" t="s">
        <v>1</v>
      </c>
      <c r="N130" s="139" t="s">
        <v>45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130</v>
      </c>
      <c r="AT130" s="142" t="s">
        <v>126</v>
      </c>
      <c r="AU130" s="142" t="s">
        <v>90</v>
      </c>
      <c r="AY130" s="16" t="s">
        <v>123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88</v>
      </c>
      <c r="BK130" s="143">
        <f>ROUND(I130*H130,2)</f>
        <v>0</v>
      </c>
      <c r="BL130" s="16" t="s">
        <v>130</v>
      </c>
      <c r="BM130" s="142" t="s">
        <v>148</v>
      </c>
    </row>
    <row r="131" spans="2:65" s="12" customFormat="1" ht="11.25">
      <c r="B131" s="148"/>
      <c r="D131" s="144" t="s">
        <v>143</v>
      </c>
      <c r="E131" s="149" t="s">
        <v>1</v>
      </c>
      <c r="F131" s="150" t="s">
        <v>149</v>
      </c>
      <c r="H131" s="151">
        <v>461.7</v>
      </c>
      <c r="I131" s="152"/>
      <c r="L131" s="148"/>
      <c r="M131" s="153"/>
      <c r="T131" s="154"/>
      <c r="AT131" s="149" t="s">
        <v>143</v>
      </c>
      <c r="AU131" s="149" t="s">
        <v>90</v>
      </c>
      <c r="AV131" s="12" t="s">
        <v>90</v>
      </c>
      <c r="AW131" s="12" t="s">
        <v>36</v>
      </c>
      <c r="AX131" s="12" t="s">
        <v>88</v>
      </c>
      <c r="AY131" s="149" t="s">
        <v>123</v>
      </c>
    </row>
    <row r="132" spans="2:65" s="1" customFormat="1" ht="24">
      <c r="B132" s="31"/>
      <c r="C132" s="131" t="s">
        <v>150</v>
      </c>
      <c r="D132" s="131" t="s">
        <v>126</v>
      </c>
      <c r="E132" s="132" t="s">
        <v>151</v>
      </c>
      <c r="F132" s="133" t="s">
        <v>152</v>
      </c>
      <c r="G132" s="134" t="s">
        <v>147</v>
      </c>
      <c r="H132" s="135">
        <v>6925.5</v>
      </c>
      <c r="I132" s="136"/>
      <c r="J132" s="137">
        <f>ROUND(I132*H132,2)</f>
        <v>0</v>
      </c>
      <c r="K132" s="133" t="s">
        <v>1</v>
      </c>
      <c r="L132" s="31"/>
      <c r="M132" s="138" t="s">
        <v>1</v>
      </c>
      <c r="N132" s="139" t="s">
        <v>45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130</v>
      </c>
      <c r="AT132" s="142" t="s">
        <v>126</v>
      </c>
      <c r="AU132" s="142" t="s">
        <v>90</v>
      </c>
      <c r="AY132" s="16" t="s">
        <v>123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88</v>
      </c>
      <c r="BK132" s="143">
        <f>ROUND(I132*H132,2)</f>
        <v>0</v>
      </c>
      <c r="BL132" s="16" t="s">
        <v>130</v>
      </c>
      <c r="BM132" s="142" t="s">
        <v>153</v>
      </c>
    </row>
    <row r="133" spans="2:65" s="12" customFormat="1" ht="11.25">
      <c r="B133" s="148"/>
      <c r="D133" s="144" t="s">
        <v>143</v>
      </c>
      <c r="E133" s="149" t="s">
        <v>1</v>
      </c>
      <c r="F133" s="150" t="s">
        <v>154</v>
      </c>
      <c r="H133" s="151">
        <v>6925.5</v>
      </c>
      <c r="I133" s="152"/>
      <c r="L133" s="148"/>
      <c r="M133" s="153"/>
      <c r="T133" s="154"/>
      <c r="AT133" s="149" t="s">
        <v>143</v>
      </c>
      <c r="AU133" s="149" t="s">
        <v>90</v>
      </c>
      <c r="AV133" s="12" t="s">
        <v>90</v>
      </c>
      <c r="AW133" s="12" t="s">
        <v>36</v>
      </c>
      <c r="AX133" s="12" t="s">
        <v>80</v>
      </c>
      <c r="AY133" s="149" t="s">
        <v>123</v>
      </c>
    </row>
    <row r="134" spans="2:65" s="13" customFormat="1" ht="11.25">
      <c r="B134" s="155"/>
      <c r="D134" s="144" t="s">
        <v>143</v>
      </c>
      <c r="E134" s="156" t="s">
        <v>1</v>
      </c>
      <c r="F134" s="157" t="s">
        <v>155</v>
      </c>
      <c r="H134" s="158">
        <v>6925.5</v>
      </c>
      <c r="I134" s="159"/>
      <c r="L134" s="155"/>
      <c r="M134" s="160"/>
      <c r="T134" s="161"/>
      <c r="AT134" s="156" t="s">
        <v>143</v>
      </c>
      <c r="AU134" s="156" t="s">
        <v>90</v>
      </c>
      <c r="AV134" s="13" t="s">
        <v>130</v>
      </c>
      <c r="AW134" s="13" t="s">
        <v>36</v>
      </c>
      <c r="AX134" s="13" t="s">
        <v>88</v>
      </c>
      <c r="AY134" s="156" t="s">
        <v>123</v>
      </c>
    </row>
    <row r="135" spans="2:65" s="1" customFormat="1" ht="24">
      <c r="B135" s="31"/>
      <c r="C135" s="131" t="s">
        <v>156</v>
      </c>
      <c r="D135" s="131" t="s">
        <v>126</v>
      </c>
      <c r="E135" s="132" t="s">
        <v>157</v>
      </c>
      <c r="F135" s="133" t="s">
        <v>158</v>
      </c>
      <c r="G135" s="134" t="s">
        <v>147</v>
      </c>
      <c r="H135" s="135">
        <v>461.7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45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130</v>
      </c>
      <c r="AT135" s="142" t="s">
        <v>126</v>
      </c>
      <c r="AU135" s="142" t="s">
        <v>90</v>
      </c>
      <c r="AY135" s="16" t="s">
        <v>123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88</v>
      </c>
      <c r="BK135" s="143">
        <f>ROUND(I135*H135,2)</f>
        <v>0</v>
      </c>
      <c r="BL135" s="16" t="s">
        <v>130</v>
      </c>
      <c r="BM135" s="142" t="s">
        <v>159</v>
      </c>
    </row>
    <row r="136" spans="2:65" s="12" customFormat="1" ht="11.25">
      <c r="B136" s="148"/>
      <c r="D136" s="144" t="s">
        <v>143</v>
      </c>
      <c r="E136" s="149" t="s">
        <v>1</v>
      </c>
      <c r="F136" s="150" t="s">
        <v>149</v>
      </c>
      <c r="H136" s="151">
        <v>461.7</v>
      </c>
      <c r="I136" s="152"/>
      <c r="L136" s="148"/>
      <c r="M136" s="153"/>
      <c r="T136" s="154"/>
      <c r="AT136" s="149" t="s">
        <v>143</v>
      </c>
      <c r="AU136" s="149" t="s">
        <v>90</v>
      </c>
      <c r="AV136" s="12" t="s">
        <v>90</v>
      </c>
      <c r="AW136" s="12" t="s">
        <v>36</v>
      </c>
      <c r="AX136" s="12" t="s">
        <v>88</v>
      </c>
      <c r="AY136" s="149" t="s">
        <v>123</v>
      </c>
    </row>
    <row r="137" spans="2:65" s="1" customFormat="1" ht="44.25" customHeight="1">
      <c r="B137" s="31"/>
      <c r="C137" s="131" t="s">
        <v>160</v>
      </c>
      <c r="D137" s="131" t="s">
        <v>126</v>
      </c>
      <c r="E137" s="132" t="s">
        <v>161</v>
      </c>
      <c r="F137" s="133" t="s">
        <v>162</v>
      </c>
      <c r="G137" s="134" t="s">
        <v>147</v>
      </c>
      <c r="H137" s="135">
        <v>461.7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45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130</v>
      </c>
      <c r="AT137" s="142" t="s">
        <v>126</v>
      </c>
      <c r="AU137" s="142" t="s">
        <v>90</v>
      </c>
      <c r="AY137" s="16" t="s">
        <v>123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88</v>
      </c>
      <c r="BK137" s="143">
        <f>ROUND(I137*H137,2)</f>
        <v>0</v>
      </c>
      <c r="BL137" s="16" t="s">
        <v>130</v>
      </c>
      <c r="BM137" s="142" t="s">
        <v>163</v>
      </c>
    </row>
    <row r="138" spans="2:65" s="12" customFormat="1" ht="11.25">
      <c r="B138" s="148"/>
      <c r="D138" s="144" t="s">
        <v>143</v>
      </c>
      <c r="E138" s="149" t="s">
        <v>1</v>
      </c>
      <c r="F138" s="150" t="s">
        <v>149</v>
      </c>
      <c r="H138" s="151">
        <v>461.7</v>
      </c>
      <c r="I138" s="152"/>
      <c r="L138" s="148"/>
      <c r="M138" s="153"/>
      <c r="T138" s="154"/>
      <c r="AT138" s="149" t="s">
        <v>143</v>
      </c>
      <c r="AU138" s="149" t="s">
        <v>90</v>
      </c>
      <c r="AV138" s="12" t="s">
        <v>90</v>
      </c>
      <c r="AW138" s="12" t="s">
        <v>36</v>
      </c>
      <c r="AX138" s="12" t="s">
        <v>88</v>
      </c>
      <c r="AY138" s="149" t="s">
        <v>123</v>
      </c>
    </row>
    <row r="139" spans="2:65" s="1" customFormat="1" ht="55.5" customHeight="1">
      <c r="B139" s="31"/>
      <c r="C139" s="131" t="s">
        <v>164</v>
      </c>
      <c r="D139" s="131" t="s">
        <v>126</v>
      </c>
      <c r="E139" s="132" t="s">
        <v>165</v>
      </c>
      <c r="F139" s="133" t="s">
        <v>166</v>
      </c>
      <c r="G139" s="134" t="s">
        <v>129</v>
      </c>
      <c r="H139" s="135">
        <v>215.78399999999999</v>
      </c>
      <c r="I139" s="136"/>
      <c r="J139" s="137">
        <f>ROUND(I139*H139,2)</f>
        <v>0</v>
      </c>
      <c r="K139" s="133" t="s">
        <v>167</v>
      </c>
      <c r="L139" s="31"/>
      <c r="M139" s="138" t="s">
        <v>1</v>
      </c>
      <c r="N139" s="139" t="s">
        <v>45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130</v>
      </c>
      <c r="AT139" s="142" t="s">
        <v>126</v>
      </c>
      <c r="AU139" s="142" t="s">
        <v>90</v>
      </c>
      <c r="AY139" s="16" t="s">
        <v>123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88</v>
      </c>
      <c r="BK139" s="143">
        <f>ROUND(I139*H139,2)</f>
        <v>0</v>
      </c>
      <c r="BL139" s="16" t="s">
        <v>130</v>
      </c>
      <c r="BM139" s="142" t="s">
        <v>168</v>
      </c>
    </row>
    <row r="140" spans="2:65" s="12" customFormat="1" ht="11.25">
      <c r="B140" s="148"/>
      <c r="D140" s="144" t="s">
        <v>143</v>
      </c>
      <c r="E140" s="149" t="s">
        <v>1</v>
      </c>
      <c r="F140" s="150" t="s">
        <v>169</v>
      </c>
      <c r="H140" s="151">
        <v>215.78399999999999</v>
      </c>
      <c r="I140" s="152"/>
      <c r="L140" s="148"/>
      <c r="M140" s="153"/>
      <c r="T140" s="154"/>
      <c r="AT140" s="149" t="s">
        <v>143</v>
      </c>
      <c r="AU140" s="149" t="s">
        <v>90</v>
      </c>
      <c r="AV140" s="12" t="s">
        <v>90</v>
      </c>
      <c r="AW140" s="12" t="s">
        <v>36</v>
      </c>
      <c r="AX140" s="12" t="s">
        <v>80</v>
      </c>
      <c r="AY140" s="149" t="s">
        <v>123</v>
      </c>
    </row>
    <row r="141" spans="2:65" s="13" customFormat="1" ht="11.25">
      <c r="B141" s="155"/>
      <c r="D141" s="144" t="s">
        <v>143</v>
      </c>
      <c r="E141" s="156" t="s">
        <v>1</v>
      </c>
      <c r="F141" s="157" t="s">
        <v>155</v>
      </c>
      <c r="H141" s="158">
        <v>215.78399999999999</v>
      </c>
      <c r="I141" s="159"/>
      <c r="L141" s="155"/>
      <c r="M141" s="160"/>
      <c r="T141" s="161"/>
      <c r="AT141" s="156" t="s">
        <v>143</v>
      </c>
      <c r="AU141" s="156" t="s">
        <v>90</v>
      </c>
      <c r="AV141" s="13" t="s">
        <v>130</v>
      </c>
      <c r="AW141" s="13" t="s">
        <v>36</v>
      </c>
      <c r="AX141" s="13" t="s">
        <v>88</v>
      </c>
      <c r="AY141" s="156" t="s">
        <v>123</v>
      </c>
    </row>
    <row r="142" spans="2:65" s="1" customFormat="1" ht="33" customHeight="1">
      <c r="B142" s="31"/>
      <c r="C142" s="131" t="s">
        <v>170</v>
      </c>
      <c r="D142" s="131" t="s">
        <v>126</v>
      </c>
      <c r="E142" s="132" t="s">
        <v>171</v>
      </c>
      <c r="F142" s="133" t="s">
        <v>172</v>
      </c>
      <c r="G142" s="134" t="s">
        <v>129</v>
      </c>
      <c r="H142" s="135">
        <v>215.78399999999999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45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130</v>
      </c>
      <c r="AT142" s="142" t="s">
        <v>126</v>
      </c>
      <c r="AU142" s="142" t="s">
        <v>90</v>
      </c>
      <c r="AY142" s="16" t="s">
        <v>123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88</v>
      </c>
      <c r="BK142" s="143">
        <f>ROUND(I142*H142,2)</f>
        <v>0</v>
      </c>
      <c r="BL142" s="16" t="s">
        <v>130</v>
      </c>
      <c r="BM142" s="142" t="s">
        <v>173</v>
      </c>
    </row>
    <row r="143" spans="2:65" s="12" customFormat="1" ht="11.25">
      <c r="B143" s="148"/>
      <c r="D143" s="144" t="s">
        <v>143</v>
      </c>
      <c r="E143" s="149" t="s">
        <v>1</v>
      </c>
      <c r="F143" s="150" t="s">
        <v>169</v>
      </c>
      <c r="H143" s="151">
        <v>215.78399999999999</v>
      </c>
      <c r="I143" s="152"/>
      <c r="L143" s="148"/>
      <c r="M143" s="153"/>
      <c r="T143" s="154"/>
      <c r="AT143" s="149" t="s">
        <v>143</v>
      </c>
      <c r="AU143" s="149" t="s">
        <v>90</v>
      </c>
      <c r="AV143" s="12" t="s">
        <v>90</v>
      </c>
      <c r="AW143" s="12" t="s">
        <v>36</v>
      </c>
      <c r="AX143" s="12" t="s">
        <v>80</v>
      </c>
      <c r="AY143" s="149" t="s">
        <v>123</v>
      </c>
    </row>
    <row r="144" spans="2:65" s="13" customFormat="1" ht="11.25">
      <c r="B144" s="155"/>
      <c r="D144" s="144" t="s">
        <v>143</v>
      </c>
      <c r="E144" s="156" t="s">
        <v>1</v>
      </c>
      <c r="F144" s="157" t="s">
        <v>155</v>
      </c>
      <c r="H144" s="158">
        <v>215.78399999999999</v>
      </c>
      <c r="I144" s="159"/>
      <c r="L144" s="155"/>
      <c r="M144" s="160"/>
      <c r="T144" s="161"/>
      <c r="AT144" s="156" t="s">
        <v>143</v>
      </c>
      <c r="AU144" s="156" t="s">
        <v>90</v>
      </c>
      <c r="AV144" s="13" t="s">
        <v>130</v>
      </c>
      <c r="AW144" s="13" t="s">
        <v>36</v>
      </c>
      <c r="AX144" s="13" t="s">
        <v>88</v>
      </c>
      <c r="AY144" s="156" t="s">
        <v>123</v>
      </c>
    </row>
    <row r="145" spans="2:65" s="1" customFormat="1" ht="36">
      <c r="B145" s="31"/>
      <c r="C145" s="131" t="s">
        <v>174</v>
      </c>
      <c r="D145" s="131" t="s">
        <v>126</v>
      </c>
      <c r="E145" s="132" t="s">
        <v>175</v>
      </c>
      <c r="F145" s="133" t="s">
        <v>176</v>
      </c>
      <c r="G145" s="134" t="s">
        <v>129</v>
      </c>
      <c r="H145" s="135">
        <v>1294.704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45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130</v>
      </c>
      <c r="AT145" s="142" t="s">
        <v>126</v>
      </c>
      <c r="AU145" s="142" t="s">
        <v>90</v>
      </c>
      <c r="AY145" s="16" t="s">
        <v>123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88</v>
      </c>
      <c r="BK145" s="143">
        <f>ROUND(I145*H145,2)</f>
        <v>0</v>
      </c>
      <c r="BL145" s="16" t="s">
        <v>130</v>
      </c>
      <c r="BM145" s="142" t="s">
        <v>177</v>
      </c>
    </row>
    <row r="146" spans="2:65" s="1" customFormat="1" ht="19.5">
      <c r="B146" s="31"/>
      <c r="D146" s="144" t="s">
        <v>132</v>
      </c>
      <c r="F146" s="145" t="s">
        <v>178</v>
      </c>
      <c r="I146" s="146"/>
      <c r="L146" s="31"/>
      <c r="M146" s="147"/>
      <c r="T146" s="55"/>
      <c r="AT146" s="16" t="s">
        <v>132</v>
      </c>
      <c r="AU146" s="16" t="s">
        <v>90</v>
      </c>
    </row>
    <row r="147" spans="2:65" s="12" customFormat="1" ht="11.25">
      <c r="B147" s="148"/>
      <c r="D147" s="144" t="s">
        <v>143</v>
      </c>
      <c r="E147" s="149" t="s">
        <v>1</v>
      </c>
      <c r="F147" s="150" t="s">
        <v>179</v>
      </c>
      <c r="H147" s="151">
        <v>1294.704</v>
      </c>
      <c r="I147" s="152"/>
      <c r="L147" s="148"/>
      <c r="M147" s="153"/>
      <c r="T147" s="154"/>
      <c r="AT147" s="149" t="s">
        <v>143</v>
      </c>
      <c r="AU147" s="149" t="s">
        <v>90</v>
      </c>
      <c r="AV147" s="12" t="s">
        <v>90</v>
      </c>
      <c r="AW147" s="12" t="s">
        <v>36</v>
      </c>
      <c r="AX147" s="12" t="s">
        <v>88</v>
      </c>
      <c r="AY147" s="149" t="s">
        <v>123</v>
      </c>
    </row>
    <row r="148" spans="2:65" s="1" customFormat="1" ht="24">
      <c r="B148" s="31"/>
      <c r="C148" s="131" t="s">
        <v>180</v>
      </c>
      <c r="D148" s="131" t="s">
        <v>126</v>
      </c>
      <c r="E148" s="132" t="s">
        <v>181</v>
      </c>
      <c r="F148" s="133" t="s">
        <v>182</v>
      </c>
      <c r="G148" s="134" t="s">
        <v>147</v>
      </c>
      <c r="H148" s="135">
        <v>345.25400000000002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45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130</v>
      </c>
      <c r="AT148" s="142" t="s">
        <v>126</v>
      </c>
      <c r="AU148" s="142" t="s">
        <v>90</v>
      </c>
      <c r="AY148" s="16" t="s">
        <v>123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88</v>
      </c>
      <c r="BK148" s="143">
        <f>ROUND(I148*H148,2)</f>
        <v>0</v>
      </c>
      <c r="BL148" s="16" t="s">
        <v>130</v>
      </c>
      <c r="BM148" s="142" t="s">
        <v>183</v>
      </c>
    </row>
    <row r="149" spans="2:65" s="12" customFormat="1" ht="11.25">
      <c r="B149" s="148"/>
      <c r="D149" s="144" t="s">
        <v>143</v>
      </c>
      <c r="E149" s="149" t="s">
        <v>1</v>
      </c>
      <c r="F149" s="150" t="s">
        <v>184</v>
      </c>
      <c r="H149" s="151">
        <v>345.25400000000002</v>
      </c>
      <c r="I149" s="152"/>
      <c r="L149" s="148"/>
      <c r="M149" s="153"/>
      <c r="T149" s="154"/>
      <c r="AT149" s="149" t="s">
        <v>143</v>
      </c>
      <c r="AU149" s="149" t="s">
        <v>90</v>
      </c>
      <c r="AV149" s="12" t="s">
        <v>90</v>
      </c>
      <c r="AW149" s="12" t="s">
        <v>36</v>
      </c>
      <c r="AX149" s="12" t="s">
        <v>80</v>
      </c>
      <c r="AY149" s="149" t="s">
        <v>123</v>
      </c>
    </row>
    <row r="150" spans="2:65" s="13" customFormat="1" ht="11.25">
      <c r="B150" s="155"/>
      <c r="D150" s="144" t="s">
        <v>143</v>
      </c>
      <c r="E150" s="156" t="s">
        <v>1</v>
      </c>
      <c r="F150" s="157" t="s">
        <v>155</v>
      </c>
      <c r="H150" s="158">
        <v>345.25400000000002</v>
      </c>
      <c r="I150" s="159"/>
      <c r="L150" s="155"/>
      <c r="M150" s="160"/>
      <c r="T150" s="161"/>
      <c r="AT150" s="156" t="s">
        <v>143</v>
      </c>
      <c r="AU150" s="156" t="s">
        <v>90</v>
      </c>
      <c r="AV150" s="13" t="s">
        <v>130</v>
      </c>
      <c r="AW150" s="13" t="s">
        <v>36</v>
      </c>
      <c r="AX150" s="13" t="s">
        <v>88</v>
      </c>
      <c r="AY150" s="156" t="s">
        <v>123</v>
      </c>
    </row>
    <row r="151" spans="2:65" s="1" customFormat="1" ht="24">
      <c r="B151" s="31"/>
      <c r="C151" s="131" t="s">
        <v>185</v>
      </c>
      <c r="D151" s="131" t="s">
        <v>126</v>
      </c>
      <c r="E151" s="132" t="s">
        <v>186</v>
      </c>
      <c r="F151" s="133" t="s">
        <v>187</v>
      </c>
      <c r="G151" s="134" t="s">
        <v>129</v>
      </c>
      <c r="H151" s="135">
        <v>30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45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130</v>
      </c>
      <c r="AT151" s="142" t="s">
        <v>126</v>
      </c>
      <c r="AU151" s="142" t="s">
        <v>90</v>
      </c>
      <c r="AY151" s="16" t="s">
        <v>123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88</v>
      </c>
      <c r="BK151" s="143">
        <f>ROUND(I151*H151,2)</f>
        <v>0</v>
      </c>
      <c r="BL151" s="16" t="s">
        <v>130</v>
      </c>
      <c r="BM151" s="142" t="s">
        <v>188</v>
      </c>
    </row>
    <row r="152" spans="2:65" s="1" customFormat="1" ht="29.25">
      <c r="B152" s="31"/>
      <c r="D152" s="144" t="s">
        <v>132</v>
      </c>
      <c r="F152" s="145" t="s">
        <v>189</v>
      </c>
      <c r="I152" s="146"/>
      <c r="L152" s="31"/>
      <c r="M152" s="147"/>
      <c r="T152" s="55"/>
      <c r="AT152" s="16" t="s">
        <v>132</v>
      </c>
      <c r="AU152" s="16" t="s">
        <v>90</v>
      </c>
    </row>
    <row r="153" spans="2:65" s="12" customFormat="1" ht="11.25">
      <c r="B153" s="148"/>
      <c r="D153" s="144" t="s">
        <v>143</v>
      </c>
      <c r="E153" s="149" t="s">
        <v>1</v>
      </c>
      <c r="F153" s="150" t="s">
        <v>190</v>
      </c>
      <c r="H153" s="151">
        <v>30</v>
      </c>
      <c r="I153" s="152"/>
      <c r="L153" s="148"/>
      <c r="M153" s="153"/>
      <c r="T153" s="154"/>
      <c r="AT153" s="149" t="s">
        <v>143</v>
      </c>
      <c r="AU153" s="149" t="s">
        <v>90</v>
      </c>
      <c r="AV153" s="12" t="s">
        <v>90</v>
      </c>
      <c r="AW153" s="12" t="s">
        <v>36</v>
      </c>
      <c r="AX153" s="12" t="s">
        <v>88</v>
      </c>
      <c r="AY153" s="149" t="s">
        <v>123</v>
      </c>
    </row>
    <row r="154" spans="2:65" s="1" customFormat="1" ht="33" customHeight="1">
      <c r="B154" s="31"/>
      <c r="C154" s="131" t="s">
        <v>191</v>
      </c>
      <c r="D154" s="131" t="s">
        <v>126</v>
      </c>
      <c r="E154" s="132" t="s">
        <v>192</v>
      </c>
      <c r="F154" s="133" t="s">
        <v>193</v>
      </c>
      <c r="G154" s="134" t="s">
        <v>141</v>
      </c>
      <c r="H154" s="135">
        <v>729</v>
      </c>
      <c r="I154" s="136"/>
      <c r="J154" s="137">
        <f>ROUND(I154*H154,2)</f>
        <v>0</v>
      </c>
      <c r="K154" s="133" t="s">
        <v>1</v>
      </c>
      <c r="L154" s="31"/>
      <c r="M154" s="138" t="s">
        <v>1</v>
      </c>
      <c r="N154" s="139" t="s">
        <v>45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130</v>
      </c>
      <c r="AT154" s="142" t="s">
        <v>126</v>
      </c>
      <c r="AU154" s="142" t="s">
        <v>90</v>
      </c>
      <c r="AY154" s="16" t="s">
        <v>123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88</v>
      </c>
      <c r="BK154" s="143">
        <f>ROUND(I154*H154,2)</f>
        <v>0</v>
      </c>
      <c r="BL154" s="16" t="s">
        <v>130</v>
      </c>
      <c r="BM154" s="142" t="s">
        <v>194</v>
      </c>
    </row>
    <row r="155" spans="2:65" s="1" customFormat="1" ht="19.5">
      <c r="B155" s="31"/>
      <c r="D155" s="144" t="s">
        <v>132</v>
      </c>
      <c r="F155" s="145" t="s">
        <v>195</v>
      </c>
      <c r="I155" s="146"/>
      <c r="L155" s="31"/>
      <c r="M155" s="147"/>
      <c r="T155" s="55"/>
      <c r="AT155" s="16" t="s">
        <v>132</v>
      </c>
      <c r="AU155" s="16" t="s">
        <v>90</v>
      </c>
    </row>
    <row r="156" spans="2:65" s="12" customFormat="1" ht="11.25">
      <c r="B156" s="148"/>
      <c r="D156" s="144" t="s">
        <v>143</v>
      </c>
      <c r="E156" s="149" t="s">
        <v>1</v>
      </c>
      <c r="F156" s="150" t="s">
        <v>196</v>
      </c>
      <c r="H156" s="151">
        <v>729</v>
      </c>
      <c r="I156" s="152"/>
      <c r="L156" s="148"/>
      <c r="M156" s="153"/>
      <c r="T156" s="154"/>
      <c r="AT156" s="149" t="s">
        <v>143</v>
      </c>
      <c r="AU156" s="149" t="s">
        <v>90</v>
      </c>
      <c r="AV156" s="12" t="s">
        <v>90</v>
      </c>
      <c r="AW156" s="12" t="s">
        <v>36</v>
      </c>
      <c r="AX156" s="12" t="s">
        <v>88</v>
      </c>
      <c r="AY156" s="149" t="s">
        <v>123</v>
      </c>
    </row>
    <row r="157" spans="2:65" s="1" customFormat="1" ht="21.75" customHeight="1">
      <c r="B157" s="31"/>
      <c r="C157" s="131" t="s">
        <v>197</v>
      </c>
      <c r="D157" s="131" t="s">
        <v>126</v>
      </c>
      <c r="E157" s="132" t="s">
        <v>198</v>
      </c>
      <c r="F157" s="133" t="s">
        <v>199</v>
      </c>
      <c r="G157" s="134" t="s">
        <v>141</v>
      </c>
      <c r="H157" s="135">
        <v>486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45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130</v>
      </c>
      <c r="AT157" s="142" t="s">
        <v>126</v>
      </c>
      <c r="AU157" s="142" t="s">
        <v>90</v>
      </c>
      <c r="AY157" s="16" t="s">
        <v>123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88</v>
      </c>
      <c r="BK157" s="143">
        <f>ROUND(I157*H157,2)</f>
        <v>0</v>
      </c>
      <c r="BL157" s="16" t="s">
        <v>130</v>
      </c>
      <c r="BM157" s="142" t="s">
        <v>200</v>
      </c>
    </row>
    <row r="158" spans="2:65" s="1" customFormat="1" ht="24">
      <c r="B158" s="31"/>
      <c r="C158" s="131" t="s">
        <v>8</v>
      </c>
      <c r="D158" s="131" t="s">
        <v>126</v>
      </c>
      <c r="E158" s="132" t="s">
        <v>201</v>
      </c>
      <c r="F158" s="133" t="s">
        <v>202</v>
      </c>
      <c r="G158" s="134" t="s">
        <v>141</v>
      </c>
      <c r="H158" s="135">
        <v>486</v>
      </c>
      <c r="I158" s="136"/>
      <c r="J158" s="137">
        <f>ROUND(I158*H158,2)</f>
        <v>0</v>
      </c>
      <c r="K158" s="133" t="s">
        <v>1</v>
      </c>
      <c r="L158" s="31"/>
      <c r="M158" s="138" t="s">
        <v>1</v>
      </c>
      <c r="N158" s="139" t="s">
        <v>45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130</v>
      </c>
      <c r="AT158" s="142" t="s">
        <v>126</v>
      </c>
      <c r="AU158" s="142" t="s">
        <v>90</v>
      </c>
      <c r="AY158" s="16" t="s">
        <v>123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88</v>
      </c>
      <c r="BK158" s="143">
        <f>ROUND(I158*H158,2)</f>
        <v>0</v>
      </c>
      <c r="BL158" s="16" t="s">
        <v>130</v>
      </c>
      <c r="BM158" s="142" t="s">
        <v>203</v>
      </c>
    </row>
    <row r="159" spans="2:65" s="1" customFormat="1" ht="21.75" customHeight="1">
      <c r="B159" s="31"/>
      <c r="C159" s="131" t="s">
        <v>204</v>
      </c>
      <c r="D159" s="131" t="s">
        <v>126</v>
      </c>
      <c r="E159" s="132" t="s">
        <v>205</v>
      </c>
      <c r="F159" s="133" t="s">
        <v>206</v>
      </c>
      <c r="G159" s="134" t="s">
        <v>207</v>
      </c>
      <c r="H159" s="135">
        <v>486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45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130</v>
      </c>
      <c r="AT159" s="142" t="s">
        <v>126</v>
      </c>
      <c r="AU159" s="142" t="s">
        <v>90</v>
      </c>
      <c r="AY159" s="16" t="s">
        <v>123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88</v>
      </c>
      <c r="BK159" s="143">
        <f>ROUND(I159*H159,2)</f>
        <v>0</v>
      </c>
      <c r="BL159" s="16" t="s">
        <v>130</v>
      </c>
      <c r="BM159" s="142" t="s">
        <v>208</v>
      </c>
    </row>
    <row r="160" spans="2:65" s="1" customFormat="1" ht="24">
      <c r="B160" s="31"/>
      <c r="C160" s="131" t="s">
        <v>209</v>
      </c>
      <c r="D160" s="131" t="s">
        <v>126</v>
      </c>
      <c r="E160" s="132" t="s">
        <v>210</v>
      </c>
      <c r="F160" s="133" t="s">
        <v>211</v>
      </c>
      <c r="G160" s="134" t="s">
        <v>207</v>
      </c>
      <c r="H160" s="135">
        <v>486</v>
      </c>
      <c r="I160" s="136"/>
      <c r="J160" s="137">
        <f>ROUND(I160*H160,2)</f>
        <v>0</v>
      </c>
      <c r="K160" s="133" t="s">
        <v>1</v>
      </c>
      <c r="L160" s="31"/>
      <c r="M160" s="138" t="s">
        <v>1</v>
      </c>
      <c r="N160" s="139" t="s">
        <v>45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130</v>
      </c>
      <c r="AT160" s="142" t="s">
        <v>126</v>
      </c>
      <c r="AU160" s="142" t="s">
        <v>90</v>
      </c>
      <c r="AY160" s="16" t="s">
        <v>123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88</v>
      </c>
      <c r="BK160" s="143">
        <f>ROUND(I160*H160,2)</f>
        <v>0</v>
      </c>
      <c r="BL160" s="16" t="s">
        <v>130</v>
      </c>
      <c r="BM160" s="142" t="s">
        <v>212</v>
      </c>
    </row>
    <row r="161" spans="2:65" s="1" customFormat="1" ht="19.5">
      <c r="B161" s="31"/>
      <c r="D161" s="144" t="s">
        <v>132</v>
      </c>
      <c r="F161" s="145" t="s">
        <v>213</v>
      </c>
      <c r="I161" s="146"/>
      <c r="L161" s="31"/>
      <c r="M161" s="147"/>
      <c r="T161" s="55"/>
      <c r="AT161" s="16" t="s">
        <v>132</v>
      </c>
      <c r="AU161" s="16" t="s">
        <v>90</v>
      </c>
    </row>
    <row r="162" spans="2:65" s="12" customFormat="1" ht="11.25">
      <c r="B162" s="148"/>
      <c r="D162" s="144" t="s">
        <v>143</v>
      </c>
      <c r="E162" s="149" t="s">
        <v>1</v>
      </c>
      <c r="F162" s="150" t="s">
        <v>214</v>
      </c>
      <c r="H162" s="151">
        <v>486</v>
      </c>
      <c r="I162" s="152"/>
      <c r="L162" s="148"/>
      <c r="M162" s="153"/>
      <c r="T162" s="154"/>
      <c r="AT162" s="149" t="s">
        <v>143</v>
      </c>
      <c r="AU162" s="149" t="s">
        <v>90</v>
      </c>
      <c r="AV162" s="12" t="s">
        <v>90</v>
      </c>
      <c r="AW162" s="12" t="s">
        <v>36</v>
      </c>
      <c r="AX162" s="12" t="s">
        <v>80</v>
      </c>
      <c r="AY162" s="149" t="s">
        <v>123</v>
      </c>
    </row>
    <row r="163" spans="2:65" s="13" customFormat="1" ht="11.25">
      <c r="B163" s="155"/>
      <c r="D163" s="144" t="s">
        <v>143</v>
      </c>
      <c r="E163" s="156" t="s">
        <v>1</v>
      </c>
      <c r="F163" s="157" t="s">
        <v>155</v>
      </c>
      <c r="H163" s="158">
        <v>486</v>
      </c>
      <c r="I163" s="159"/>
      <c r="L163" s="155"/>
      <c r="M163" s="160"/>
      <c r="T163" s="161"/>
      <c r="AT163" s="156" t="s">
        <v>143</v>
      </c>
      <c r="AU163" s="156" t="s">
        <v>90</v>
      </c>
      <c r="AV163" s="13" t="s">
        <v>130</v>
      </c>
      <c r="AW163" s="13" t="s">
        <v>36</v>
      </c>
      <c r="AX163" s="13" t="s">
        <v>88</v>
      </c>
      <c r="AY163" s="156" t="s">
        <v>123</v>
      </c>
    </row>
    <row r="164" spans="2:65" s="1" customFormat="1" ht="16.5" customHeight="1">
      <c r="B164" s="31"/>
      <c r="C164" s="162" t="s">
        <v>215</v>
      </c>
      <c r="D164" s="162" t="s">
        <v>216</v>
      </c>
      <c r="E164" s="163" t="s">
        <v>217</v>
      </c>
      <c r="F164" s="164" t="s">
        <v>218</v>
      </c>
      <c r="G164" s="165" t="s">
        <v>141</v>
      </c>
      <c r="H164" s="166">
        <v>48.6</v>
      </c>
      <c r="I164" s="167"/>
      <c r="J164" s="168">
        <f>ROUND(I164*H164,2)</f>
        <v>0</v>
      </c>
      <c r="K164" s="164" t="s">
        <v>1</v>
      </c>
      <c r="L164" s="169"/>
      <c r="M164" s="170" t="s">
        <v>1</v>
      </c>
      <c r="N164" s="171" t="s">
        <v>45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164</v>
      </c>
      <c r="AT164" s="142" t="s">
        <v>216</v>
      </c>
      <c r="AU164" s="142" t="s">
        <v>90</v>
      </c>
      <c r="AY164" s="16" t="s">
        <v>123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88</v>
      </c>
      <c r="BK164" s="143">
        <f>ROUND(I164*H164,2)</f>
        <v>0</v>
      </c>
      <c r="BL164" s="16" t="s">
        <v>130</v>
      </c>
      <c r="BM164" s="142" t="s">
        <v>219</v>
      </c>
    </row>
    <row r="165" spans="2:65" s="1" customFormat="1" ht="16.5" customHeight="1">
      <c r="B165" s="31"/>
      <c r="C165" s="131" t="s">
        <v>220</v>
      </c>
      <c r="D165" s="131" t="s">
        <v>126</v>
      </c>
      <c r="E165" s="132" t="s">
        <v>221</v>
      </c>
      <c r="F165" s="133" t="s">
        <v>222</v>
      </c>
      <c r="G165" s="134" t="s">
        <v>207</v>
      </c>
      <c r="H165" s="135">
        <v>486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45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130</v>
      </c>
      <c r="AT165" s="142" t="s">
        <v>126</v>
      </c>
      <c r="AU165" s="142" t="s">
        <v>90</v>
      </c>
      <c r="AY165" s="16" t="s">
        <v>123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88</v>
      </c>
      <c r="BK165" s="143">
        <f>ROUND(I165*H165,2)</f>
        <v>0</v>
      </c>
      <c r="BL165" s="16" t="s">
        <v>130</v>
      </c>
      <c r="BM165" s="142" t="s">
        <v>223</v>
      </c>
    </row>
    <row r="166" spans="2:65" s="1" customFormat="1" ht="19.5">
      <c r="B166" s="31"/>
      <c r="D166" s="144" t="s">
        <v>132</v>
      </c>
      <c r="F166" s="145" t="s">
        <v>224</v>
      </c>
      <c r="I166" s="146"/>
      <c r="L166" s="31"/>
      <c r="M166" s="147"/>
      <c r="T166" s="55"/>
      <c r="AT166" s="16" t="s">
        <v>132</v>
      </c>
      <c r="AU166" s="16" t="s">
        <v>90</v>
      </c>
    </row>
    <row r="167" spans="2:65" s="1" customFormat="1" ht="24">
      <c r="B167" s="31"/>
      <c r="C167" s="131" t="s">
        <v>225</v>
      </c>
      <c r="D167" s="131" t="s">
        <v>126</v>
      </c>
      <c r="E167" s="132" t="s">
        <v>226</v>
      </c>
      <c r="F167" s="133" t="s">
        <v>227</v>
      </c>
      <c r="G167" s="134" t="s">
        <v>207</v>
      </c>
      <c r="H167" s="135">
        <v>486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45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130</v>
      </c>
      <c r="AT167" s="142" t="s">
        <v>126</v>
      </c>
      <c r="AU167" s="142" t="s">
        <v>90</v>
      </c>
      <c r="AY167" s="16" t="s">
        <v>123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88</v>
      </c>
      <c r="BK167" s="143">
        <f>ROUND(I167*H167,2)</f>
        <v>0</v>
      </c>
      <c r="BL167" s="16" t="s">
        <v>130</v>
      </c>
      <c r="BM167" s="142" t="s">
        <v>228</v>
      </c>
    </row>
    <row r="168" spans="2:65" s="1" customFormat="1" ht="29.25">
      <c r="B168" s="31"/>
      <c r="D168" s="144" t="s">
        <v>132</v>
      </c>
      <c r="F168" s="145" t="s">
        <v>229</v>
      </c>
      <c r="I168" s="146"/>
      <c r="L168" s="31"/>
      <c r="M168" s="147"/>
      <c r="T168" s="55"/>
      <c r="AT168" s="16" t="s">
        <v>132</v>
      </c>
      <c r="AU168" s="16" t="s">
        <v>90</v>
      </c>
    </row>
    <row r="169" spans="2:65" s="1" customFormat="1" ht="16.5" customHeight="1">
      <c r="B169" s="31"/>
      <c r="C169" s="131" t="s">
        <v>7</v>
      </c>
      <c r="D169" s="131" t="s">
        <v>126</v>
      </c>
      <c r="E169" s="132" t="s">
        <v>230</v>
      </c>
      <c r="F169" s="133" t="s">
        <v>231</v>
      </c>
      <c r="G169" s="134" t="s">
        <v>147</v>
      </c>
      <c r="H169" s="135">
        <v>475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45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130</v>
      </c>
      <c r="AT169" s="142" t="s">
        <v>126</v>
      </c>
      <c r="AU169" s="142" t="s">
        <v>90</v>
      </c>
      <c r="AY169" s="16" t="s">
        <v>123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88</v>
      </c>
      <c r="BK169" s="143">
        <f>ROUND(I169*H169,2)</f>
        <v>0</v>
      </c>
      <c r="BL169" s="16" t="s">
        <v>130</v>
      </c>
      <c r="BM169" s="142" t="s">
        <v>232</v>
      </c>
    </row>
    <row r="170" spans="2:65" s="12" customFormat="1" ht="11.25">
      <c r="B170" s="148"/>
      <c r="D170" s="144" t="s">
        <v>143</v>
      </c>
      <c r="E170" s="149" t="s">
        <v>1</v>
      </c>
      <c r="F170" s="150" t="s">
        <v>233</v>
      </c>
      <c r="H170" s="151">
        <v>475</v>
      </c>
      <c r="I170" s="152"/>
      <c r="L170" s="148"/>
      <c r="M170" s="153"/>
      <c r="T170" s="154"/>
      <c r="AT170" s="149" t="s">
        <v>143</v>
      </c>
      <c r="AU170" s="149" t="s">
        <v>90</v>
      </c>
      <c r="AV170" s="12" t="s">
        <v>90</v>
      </c>
      <c r="AW170" s="12" t="s">
        <v>36</v>
      </c>
      <c r="AX170" s="12" t="s">
        <v>88</v>
      </c>
      <c r="AY170" s="149" t="s">
        <v>123</v>
      </c>
    </row>
    <row r="171" spans="2:65" s="1" customFormat="1" ht="21.75" customHeight="1">
      <c r="B171" s="31"/>
      <c r="C171" s="131" t="s">
        <v>234</v>
      </c>
      <c r="D171" s="131" t="s">
        <v>126</v>
      </c>
      <c r="E171" s="132" t="s">
        <v>235</v>
      </c>
      <c r="F171" s="133" t="s">
        <v>236</v>
      </c>
      <c r="G171" s="134" t="s">
        <v>141</v>
      </c>
      <c r="H171" s="135">
        <v>961.2</v>
      </c>
      <c r="I171" s="136"/>
      <c r="J171" s="137">
        <f>ROUND(I171*H171,2)</f>
        <v>0</v>
      </c>
      <c r="K171" s="133" t="s">
        <v>1</v>
      </c>
      <c r="L171" s="31"/>
      <c r="M171" s="138" t="s">
        <v>1</v>
      </c>
      <c r="N171" s="139" t="s">
        <v>45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130</v>
      </c>
      <c r="AT171" s="142" t="s">
        <v>126</v>
      </c>
      <c r="AU171" s="142" t="s">
        <v>90</v>
      </c>
      <c r="AY171" s="16" t="s">
        <v>123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88</v>
      </c>
      <c r="BK171" s="143">
        <f>ROUND(I171*H171,2)</f>
        <v>0</v>
      </c>
      <c r="BL171" s="16" t="s">
        <v>130</v>
      </c>
      <c r="BM171" s="142" t="s">
        <v>237</v>
      </c>
    </row>
    <row r="172" spans="2:65" s="1" customFormat="1" ht="19.5">
      <c r="B172" s="31"/>
      <c r="D172" s="144" t="s">
        <v>132</v>
      </c>
      <c r="F172" s="145" t="s">
        <v>238</v>
      </c>
      <c r="I172" s="146"/>
      <c r="L172" s="31"/>
      <c r="M172" s="147"/>
      <c r="T172" s="55"/>
      <c r="AT172" s="16" t="s">
        <v>132</v>
      </c>
      <c r="AU172" s="16" t="s">
        <v>90</v>
      </c>
    </row>
    <row r="173" spans="2:65" s="12" customFormat="1" ht="11.25">
      <c r="B173" s="148"/>
      <c r="D173" s="144" t="s">
        <v>143</v>
      </c>
      <c r="E173" s="149" t="s">
        <v>1</v>
      </c>
      <c r="F173" s="150" t="s">
        <v>239</v>
      </c>
      <c r="H173" s="151">
        <v>961.2</v>
      </c>
      <c r="I173" s="152"/>
      <c r="L173" s="148"/>
      <c r="M173" s="153"/>
      <c r="T173" s="154"/>
      <c r="AT173" s="149" t="s">
        <v>143</v>
      </c>
      <c r="AU173" s="149" t="s">
        <v>90</v>
      </c>
      <c r="AV173" s="12" t="s">
        <v>90</v>
      </c>
      <c r="AW173" s="12" t="s">
        <v>36</v>
      </c>
      <c r="AX173" s="12" t="s">
        <v>88</v>
      </c>
      <c r="AY173" s="149" t="s">
        <v>123</v>
      </c>
    </row>
    <row r="174" spans="2:65" s="1" customFormat="1" ht="16.5" customHeight="1">
      <c r="B174" s="31"/>
      <c r="C174" s="131" t="s">
        <v>240</v>
      </c>
      <c r="D174" s="131" t="s">
        <v>126</v>
      </c>
      <c r="E174" s="132" t="s">
        <v>241</v>
      </c>
      <c r="F174" s="133" t="s">
        <v>242</v>
      </c>
      <c r="G174" s="134" t="s">
        <v>141</v>
      </c>
      <c r="H174" s="135">
        <v>766.8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45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130</v>
      </c>
      <c r="AT174" s="142" t="s">
        <v>126</v>
      </c>
      <c r="AU174" s="142" t="s">
        <v>90</v>
      </c>
      <c r="AY174" s="16" t="s">
        <v>123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88</v>
      </c>
      <c r="BK174" s="143">
        <f>ROUND(I174*H174,2)</f>
        <v>0</v>
      </c>
      <c r="BL174" s="16" t="s">
        <v>130</v>
      </c>
      <c r="BM174" s="142" t="s">
        <v>243</v>
      </c>
    </row>
    <row r="175" spans="2:65" s="1" customFormat="1" ht="29.25">
      <c r="B175" s="31"/>
      <c r="D175" s="144" t="s">
        <v>132</v>
      </c>
      <c r="F175" s="145" t="s">
        <v>244</v>
      </c>
      <c r="I175" s="146"/>
      <c r="L175" s="31"/>
      <c r="M175" s="147"/>
      <c r="T175" s="55"/>
      <c r="AT175" s="16" t="s">
        <v>132</v>
      </c>
      <c r="AU175" s="16" t="s">
        <v>90</v>
      </c>
    </row>
    <row r="176" spans="2:65" s="12" customFormat="1" ht="11.25">
      <c r="B176" s="148"/>
      <c r="D176" s="144" t="s">
        <v>143</v>
      </c>
      <c r="E176" s="149" t="s">
        <v>1</v>
      </c>
      <c r="F176" s="150" t="s">
        <v>245</v>
      </c>
      <c r="H176" s="151">
        <v>766.8</v>
      </c>
      <c r="I176" s="152"/>
      <c r="L176" s="148"/>
      <c r="M176" s="153"/>
      <c r="T176" s="154"/>
      <c r="AT176" s="149" t="s">
        <v>143</v>
      </c>
      <c r="AU176" s="149" t="s">
        <v>90</v>
      </c>
      <c r="AV176" s="12" t="s">
        <v>90</v>
      </c>
      <c r="AW176" s="12" t="s">
        <v>36</v>
      </c>
      <c r="AX176" s="12" t="s">
        <v>88</v>
      </c>
      <c r="AY176" s="149" t="s">
        <v>123</v>
      </c>
    </row>
    <row r="177" spans="2:65" s="1" customFormat="1" ht="16.5" customHeight="1">
      <c r="B177" s="31"/>
      <c r="C177" s="131" t="s">
        <v>246</v>
      </c>
      <c r="D177" s="131" t="s">
        <v>126</v>
      </c>
      <c r="E177" s="132" t="s">
        <v>247</v>
      </c>
      <c r="F177" s="133" t="s">
        <v>248</v>
      </c>
      <c r="G177" s="134" t="s">
        <v>147</v>
      </c>
      <c r="H177" s="135">
        <v>41.406999999999996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45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130</v>
      </c>
      <c r="AT177" s="142" t="s">
        <v>126</v>
      </c>
      <c r="AU177" s="142" t="s">
        <v>90</v>
      </c>
      <c r="AY177" s="16" t="s">
        <v>123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88</v>
      </c>
      <c r="BK177" s="143">
        <f>ROUND(I177*H177,2)</f>
        <v>0</v>
      </c>
      <c r="BL177" s="16" t="s">
        <v>130</v>
      </c>
      <c r="BM177" s="142" t="s">
        <v>249</v>
      </c>
    </row>
    <row r="178" spans="2:65" s="1" customFormat="1" ht="29.25">
      <c r="B178" s="31"/>
      <c r="D178" s="144" t="s">
        <v>132</v>
      </c>
      <c r="F178" s="145" t="s">
        <v>250</v>
      </c>
      <c r="I178" s="146"/>
      <c r="L178" s="31"/>
      <c r="M178" s="147"/>
      <c r="T178" s="55"/>
      <c r="AT178" s="16" t="s">
        <v>132</v>
      </c>
      <c r="AU178" s="16" t="s">
        <v>90</v>
      </c>
    </row>
    <row r="179" spans="2:65" s="12" customFormat="1" ht="11.25">
      <c r="B179" s="148"/>
      <c r="D179" s="144" t="s">
        <v>143</v>
      </c>
      <c r="E179" s="149" t="s">
        <v>1</v>
      </c>
      <c r="F179" s="150" t="s">
        <v>251</v>
      </c>
      <c r="H179" s="151">
        <v>41.406999999999996</v>
      </c>
      <c r="I179" s="152"/>
      <c r="L179" s="148"/>
      <c r="M179" s="153"/>
      <c r="T179" s="154"/>
      <c r="AT179" s="149" t="s">
        <v>143</v>
      </c>
      <c r="AU179" s="149" t="s">
        <v>90</v>
      </c>
      <c r="AV179" s="12" t="s">
        <v>90</v>
      </c>
      <c r="AW179" s="12" t="s">
        <v>36</v>
      </c>
      <c r="AX179" s="12" t="s">
        <v>88</v>
      </c>
      <c r="AY179" s="149" t="s">
        <v>123</v>
      </c>
    </row>
    <row r="180" spans="2:65" s="1" customFormat="1" ht="33" customHeight="1">
      <c r="B180" s="31"/>
      <c r="C180" s="131" t="s">
        <v>252</v>
      </c>
      <c r="D180" s="131" t="s">
        <v>126</v>
      </c>
      <c r="E180" s="132" t="s">
        <v>253</v>
      </c>
      <c r="F180" s="133" t="s">
        <v>254</v>
      </c>
      <c r="G180" s="134" t="s">
        <v>207</v>
      </c>
      <c r="H180" s="135">
        <v>700.5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45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130</v>
      </c>
      <c r="AT180" s="142" t="s">
        <v>126</v>
      </c>
      <c r="AU180" s="142" t="s">
        <v>90</v>
      </c>
      <c r="AY180" s="16" t="s">
        <v>123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88</v>
      </c>
      <c r="BK180" s="143">
        <f>ROUND(I180*H180,2)</f>
        <v>0</v>
      </c>
      <c r="BL180" s="16" t="s">
        <v>130</v>
      </c>
      <c r="BM180" s="142" t="s">
        <v>255</v>
      </c>
    </row>
    <row r="181" spans="2:65" s="1" customFormat="1" ht="19.5">
      <c r="B181" s="31"/>
      <c r="D181" s="144" t="s">
        <v>132</v>
      </c>
      <c r="F181" s="145" t="s">
        <v>256</v>
      </c>
      <c r="I181" s="146"/>
      <c r="L181" s="31"/>
      <c r="M181" s="147"/>
      <c r="T181" s="55"/>
      <c r="AT181" s="16" t="s">
        <v>132</v>
      </c>
      <c r="AU181" s="16" t="s">
        <v>90</v>
      </c>
    </row>
    <row r="182" spans="2:65" s="12" customFormat="1" ht="11.25">
      <c r="B182" s="148"/>
      <c r="D182" s="144" t="s">
        <v>143</v>
      </c>
      <c r="E182" s="149" t="s">
        <v>1</v>
      </c>
      <c r="F182" s="150" t="s">
        <v>257</v>
      </c>
      <c r="H182" s="151">
        <v>700.5</v>
      </c>
      <c r="I182" s="152"/>
      <c r="L182" s="148"/>
      <c r="M182" s="153"/>
      <c r="T182" s="154"/>
      <c r="AT182" s="149" t="s">
        <v>143</v>
      </c>
      <c r="AU182" s="149" t="s">
        <v>90</v>
      </c>
      <c r="AV182" s="12" t="s">
        <v>90</v>
      </c>
      <c r="AW182" s="12" t="s">
        <v>36</v>
      </c>
      <c r="AX182" s="12" t="s">
        <v>88</v>
      </c>
      <c r="AY182" s="149" t="s">
        <v>123</v>
      </c>
    </row>
    <row r="183" spans="2:65" s="1" customFormat="1" ht="16.5" customHeight="1">
      <c r="B183" s="31"/>
      <c r="C183" s="162" t="s">
        <v>258</v>
      </c>
      <c r="D183" s="162" t="s">
        <v>216</v>
      </c>
      <c r="E183" s="163" t="s">
        <v>259</v>
      </c>
      <c r="F183" s="164" t="s">
        <v>260</v>
      </c>
      <c r="G183" s="165" t="s">
        <v>207</v>
      </c>
      <c r="H183" s="166">
        <v>471</v>
      </c>
      <c r="I183" s="167"/>
      <c r="J183" s="168">
        <f>ROUND(I183*H183,2)</f>
        <v>0</v>
      </c>
      <c r="K183" s="164" t="s">
        <v>1</v>
      </c>
      <c r="L183" s="169"/>
      <c r="M183" s="170" t="s">
        <v>1</v>
      </c>
      <c r="N183" s="171" t="s">
        <v>45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164</v>
      </c>
      <c r="AT183" s="142" t="s">
        <v>216</v>
      </c>
      <c r="AU183" s="142" t="s">
        <v>90</v>
      </c>
      <c r="AY183" s="16" t="s">
        <v>123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88</v>
      </c>
      <c r="BK183" s="143">
        <f>ROUND(I183*H183,2)</f>
        <v>0</v>
      </c>
      <c r="BL183" s="16" t="s">
        <v>130</v>
      </c>
      <c r="BM183" s="142" t="s">
        <v>261</v>
      </c>
    </row>
    <row r="184" spans="2:65" s="12" customFormat="1" ht="11.25">
      <c r="B184" s="148"/>
      <c r="D184" s="144" t="s">
        <v>143</v>
      </c>
      <c r="E184" s="149" t="s">
        <v>1</v>
      </c>
      <c r="F184" s="150" t="s">
        <v>262</v>
      </c>
      <c r="H184" s="151">
        <v>471</v>
      </c>
      <c r="I184" s="152"/>
      <c r="L184" s="148"/>
      <c r="M184" s="153"/>
      <c r="T184" s="154"/>
      <c r="AT184" s="149" t="s">
        <v>143</v>
      </c>
      <c r="AU184" s="149" t="s">
        <v>90</v>
      </c>
      <c r="AV184" s="12" t="s">
        <v>90</v>
      </c>
      <c r="AW184" s="12" t="s">
        <v>36</v>
      </c>
      <c r="AX184" s="12" t="s">
        <v>88</v>
      </c>
      <c r="AY184" s="149" t="s">
        <v>123</v>
      </c>
    </row>
    <row r="185" spans="2:65" s="1" customFormat="1" ht="16.5" customHeight="1">
      <c r="B185" s="31"/>
      <c r="C185" s="162" t="s">
        <v>263</v>
      </c>
      <c r="D185" s="162" t="s">
        <v>216</v>
      </c>
      <c r="E185" s="163" t="s">
        <v>264</v>
      </c>
      <c r="F185" s="164" t="s">
        <v>265</v>
      </c>
      <c r="G185" s="165" t="s">
        <v>207</v>
      </c>
      <c r="H185" s="166">
        <v>229.5</v>
      </c>
      <c r="I185" s="167"/>
      <c r="J185" s="168">
        <f>ROUND(I185*H185,2)</f>
        <v>0</v>
      </c>
      <c r="K185" s="164" t="s">
        <v>1</v>
      </c>
      <c r="L185" s="169"/>
      <c r="M185" s="170" t="s">
        <v>1</v>
      </c>
      <c r="N185" s="171" t="s">
        <v>45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164</v>
      </c>
      <c r="AT185" s="142" t="s">
        <v>216</v>
      </c>
      <c r="AU185" s="142" t="s">
        <v>90</v>
      </c>
      <c r="AY185" s="16" t="s">
        <v>123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88</v>
      </c>
      <c r="BK185" s="143">
        <f>ROUND(I185*H185,2)</f>
        <v>0</v>
      </c>
      <c r="BL185" s="16" t="s">
        <v>130</v>
      </c>
      <c r="BM185" s="142" t="s">
        <v>266</v>
      </c>
    </row>
    <row r="186" spans="2:65" s="12" customFormat="1" ht="11.25">
      <c r="B186" s="148"/>
      <c r="D186" s="144" t="s">
        <v>143</v>
      </c>
      <c r="E186" s="149" t="s">
        <v>1</v>
      </c>
      <c r="F186" s="150" t="s">
        <v>267</v>
      </c>
      <c r="H186" s="151">
        <v>229.5</v>
      </c>
      <c r="I186" s="152"/>
      <c r="L186" s="148"/>
      <c r="M186" s="153"/>
      <c r="T186" s="154"/>
      <c r="AT186" s="149" t="s">
        <v>143</v>
      </c>
      <c r="AU186" s="149" t="s">
        <v>90</v>
      </c>
      <c r="AV186" s="12" t="s">
        <v>90</v>
      </c>
      <c r="AW186" s="12" t="s">
        <v>36</v>
      </c>
      <c r="AX186" s="12" t="s">
        <v>88</v>
      </c>
      <c r="AY186" s="149" t="s">
        <v>123</v>
      </c>
    </row>
    <row r="187" spans="2:65" s="1" customFormat="1" ht="24">
      <c r="B187" s="31"/>
      <c r="C187" s="131" t="s">
        <v>268</v>
      </c>
      <c r="D187" s="131" t="s">
        <v>126</v>
      </c>
      <c r="E187" s="132" t="s">
        <v>269</v>
      </c>
      <c r="F187" s="133" t="s">
        <v>270</v>
      </c>
      <c r="G187" s="134" t="s">
        <v>207</v>
      </c>
      <c r="H187" s="135">
        <v>15</v>
      </c>
      <c r="I187" s="136"/>
      <c r="J187" s="137">
        <f>ROUND(I187*H187,2)</f>
        <v>0</v>
      </c>
      <c r="K187" s="133" t="s">
        <v>1</v>
      </c>
      <c r="L187" s="31"/>
      <c r="M187" s="138" t="s">
        <v>1</v>
      </c>
      <c r="N187" s="139" t="s">
        <v>45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130</v>
      </c>
      <c r="AT187" s="142" t="s">
        <v>126</v>
      </c>
      <c r="AU187" s="142" t="s">
        <v>90</v>
      </c>
      <c r="AY187" s="16" t="s">
        <v>123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88</v>
      </c>
      <c r="BK187" s="143">
        <f>ROUND(I187*H187,2)</f>
        <v>0</v>
      </c>
      <c r="BL187" s="16" t="s">
        <v>130</v>
      </c>
      <c r="BM187" s="142" t="s">
        <v>271</v>
      </c>
    </row>
    <row r="188" spans="2:65" s="1" customFormat="1" ht="29.25">
      <c r="B188" s="31"/>
      <c r="D188" s="144" t="s">
        <v>132</v>
      </c>
      <c r="F188" s="145" t="s">
        <v>272</v>
      </c>
      <c r="I188" s="146"/>
      <c r="L188" s="31"/>
      <c r="M188" s="147"/>
      <c r="T188" s="55"/>
      <c r="AT188" s="16" t="s">
        <v>132</v>
      </c>
      <c r="AU188" s="16" t="s">
        <v>90</v>
      </c>
    </row>
    <row r="189" spans="2:65" s="1" customFormat="1" ht="16.5" customHeight="1">
      <c r="B189" s="31"/>
      <c r="C189" s="162" t="s">
        <v>273</v>
      </c>
      <c r="D189" s="162" t="s">
        <v>216</v>
      </c>
      <c r="E189" s="163" t="s">
        <v>274</v>
      </c>
      <c r="F189" s="164" t="s">
        <v>275</v>
      </c>
      <c r="G189" s="165" t="s">
        <v>207</v>
      </c>
      <c r="H189" s="166">
        <v>15</v>
      </c>
      <c r="I189" s="167"/>
      <c r="J189" s="168">
        <f t="shared" ref="J189:J194" si="0">ROUND(I189*H189,2)</f>
        <v>0</v>
      </c>
      <c r="K189" s="164" t="s">
        <v>1</v>
      </c>
      <c r="L189" s="169"/>
      <c r="M189" s="170" t="s">
        <v>1</v>
      </c>
      <c r="N189" s="171" t="s">
        <v>45</v>
      </c>
      <c r="P189" s="140">
        <f t="shared" ref="P189:P194" si="1">O189*H189</f>
        <v>0</v>
      </c>
      <c r="Q189" s="140">
        <v>0</v>
      </c>
      <c r="R189" s="140">
        <f t="shared" ref="R189:R194" si="2">Q189*H189</f>
        <v>0</v>
      </c>
      <c r="S189" s="140">
        <v>0</v>
      </c>
      <c r="T189" s="141">
        <f t="shared" ref="T189:T194" si="3">S189*H189</f>
        <v>0</v>
      </c>
      <c r="AR189" s="142" t="s">
        <v>164</v>
      </c>
      <c r="AT189" s="142" t="s">
        <v>216</v>
      </c>
      <c r="AU189" s="142" t="s">
        <v>90</v>
      </c>
      <c r="AY189" s="16" t="s">
        <v>123</v>
      </c>
      <c r="BE189" s="143">
        <f t="shared" ref="BE189:BE194" si="4">IF(N189="základní",J189,0)</f>
        <v>0</v>
      </c>
      <c r="BF189" s="143">
        <f t="shared" ref="BF189:BF194" si="5">IF(N189="snížená",J189,0)</f>
        <v>0</v>
      </c>
      <c r="BG189" s="143">
        <f t="shared" ref="BG189:BG194" si="6">IF(N189="zákl. přenesená",J189,0)</f>
        <v>0</v>
      </c>
      <c r="BH189" s="143">
        <f t="shared" ref="BH189:BH194" si="7">IF(N189="sníž. přenesená",J189,0)</f>
        <v>0</v>
      </c>
      <c r="BI189" s="143">
        <f t="shared" ref="BI189:BI194" si="8">IF(N189="nulová",J189,0)</f>
        <v>0</v>
      </c>
      <c r="BJ189" s="16" t="s">
        <v>88</v>
      </c>
      <c r="BK189" s="143">
        <f t="shared" ref="BK189:BK194" si="9">ROUND(I189*H189,2)</f>
        <v>0</v>
      </c>
      <c r="BL189" s="16" t="s">
        <v>130</v>
      </c>
      <c r="BM189" s="142" t="s">
        <v>276</v>
      </c>
    </row>
    <row r="190" spans="2:65" s="1" customFormat="1" ht="16.5" customHeight="1">
      <c r="B190" s="31"/>
      <c r="C190" s="162" t="s">
        <v>277</v>
      </c>
      <c r="D190" s="162" t="s">
        <v>216</v>
      </c>
      <c r="E190" s="163" t="s">
        <v>278</v>
      </c>
      <c r="F190" s="164" t="s">
        <v>279</v>
      </c>
      <c r="G190" s="165" t="s">
        <v>280</v>
      </c>
      <c r="H190" s="166">
        <v>2</v>
      </c>
      <c r="I190" s="167"/>
      <c r="J190" s="168">
        <f t="shared" si="0"/>
        <v>0</v>
      </c>
      <c r="K190" s="164" t="s">
        <v>167</v>
      </c>
      <c r="L190" s="169"/>
      <c r="M190" s="170" t="s">
        <v>1</v>
      </c>
      <c r="N190" s="171" t="s">
        <v>45</v>
      </c>
      <c r="P190" s="140">
        <f t="shared" si="1"/>
        <v>0</v>
      </c>
      <c r="Q190" s="140">
        <v>0.15</v>
      </c>
      <c r="R190" s="140">
        <f t="shared" si="2"/>
        <v>0.3</v>
      </c>
      <c r="S190" s="140">
        <v>0</v>
      </c>
      <c r="T190" s="141">
        <f t="shared" si="3"/>
        <v>0</v>
      </c>
      <c r="AR190" s="142" t="s">
        <v>164</v>
      </c>
      <c r="AT190" s="142" t="s">
        <v>216</v>
      </c>
      <c r="AU190" s="142" t="s">
        <v>90</v>
      </c>
      <c r="AY190" s="16" t="s">
        <v>123</v>
      </c>
      <c r="BE190" s="143">
        <f t="shared" si="4"/>
        <v>0</v>
      </c>
      <c r="BF190" s="143">
        <f t="shared" si="5"/>
        <v>0</v>
      </c>
      <c r="BG190" s="143">
        <f t="shared" si="6"/>
        <v>0</v>
      </c>
      <c r="BH190" s="143">
        <f t="shared" si="7"/>
        <v>0</v>
      </c>
      <c r="BI190" s="143">
        <f t="shared" si="8"/>
        <v>0</v>
      </c>
      <c r="BJ190" s="16" t="s">
        <v>88</v>
      </c>
      <c r="BK190" s="143">
        <f t="shared" si="9"/>
        <v>0</v>
      </c>
      <c r="BL190" s="16" t="s">
        <v>130</v>
      </c>
      <c r="BM190" s="142" t="s">
        <v>281</v>
      </c>
    </row>
    <row r="191" spans="2:65" s="1" customFormat="1" ht="16.5" customHeight="1">
      <c r="B191" s="31"/>
      <c r="C191" s="162" t="s">
        <v>282</v>
      </c>
      <c r="D191" s="162" t="s">
        <v>216</v>
      </c>
      <c r="E191" s="163" t="s">
        <v>283</v>
      </c>
      <c r="F191" s="164" t="s">
        <v>279</v>
      </c>
      <c r="G191" s="165" t="s">
        <v>280</v>
      </c>
      <c r="H191" s="166">
        <v>2</v>
      </c>
      <c r="I191" s="167"/>
      <c r="J191" s="168">
        <f t="shared" si="0"/>
        <v>0</v>
      </c>
      <c r="K191" s="164" t="s">
        <v>1</v>
      </c>
      <c r="L191" s="169"/>
      <c r="M191" s="170" t="s">
        <v>1</v>
      </c>
      <c r="N191" s="171" t="s">
        <v>45</v>
      </c>
      <c r="P191" s="140">
        <f t="shared" si="1"/>
        <v>0</v>
      </c>
      <c r="Q191" s="140">
        <v>0.15</v>
      </c>
      <c r="R191" s="140">
        <f t="shared" si="2"/>
        <v>0.3</v>
      </c>
      <c r="S191" s="140">
        <v>0</v>
      </c>
      <c r="T191" s="141">
        <f t="shared" si="3"/>
        <v>0</v>
      </c>
      <c r="AR191" s="142" t="s">
        <v>164</v>
      </c>
      <c r="AT191" s="142" t="s">
        <v>216</v>
      </c>
      <c r="AU191" s="142" t="s">
        <v>90</v>
      </c>
      <c r="AY191" s="16" t="s">
        <v>123</v>
      </c>
      <c r="BE191" s="143">
        <f t="shared" si="4"/>
        <v>0</v>
      </c>
      <c r="BF191" s="143">
        <f t="shared" si="5"/>
        <v>0</v>
      </c>
      <c r="BG191" s="143">
        <f t="shared" si="6"/>
        <v>0</v>
      </c>
      <c r="BH191" s="143">
        <f t="shared" si="7"/>
        <v>0</v>
      </c>
      <c r="BI191" s="143">
        <f t="shared" si="8"/>
        <v>0</v>
      </c>
      <c r="BJ191" s="16" t="s">
        <v>88</v>
      </c>
      <c r="BK191" s="143">
        <f t="shared" si="9"/>
        <v>0</v>
      </c>
      <c r="BL191" s="16" t="s">
        <v>130</v>
      </c>
      <c r="BM191" s="142" t="s">
        <v>284</v>
      </c>
    </row>
    <row r="192" spans="2:65" s="1" customFormat="1" ht="24">
      <c r="B192" s="31"/>
      <c r="C192" s="131" t="s">
        <v>285</v>
      </c>
      <c r="D192" s="131" t="s">
        <v>126</v>
      </c>
      <c r="E192" s="132" t="s">
        <v>286</v>
      </c>
      <c r="F192" s="133" t="s">
        <v>287</v>
      </c>
      <c r="G192" s="134" t="s">
        <v>136</v>
      </c>
      <c r="H192" s="135">
        <v>1</v>
      </c>
      <c r="I192" s="136"/>
      <c r="J192" s="137">
        <f t="shared" si="0"/>
        <v>0</v>
      </c>
      <c r="K192" s="133" t="s">
        <v>1</v>
      </c>
      <c r="L192" s="31"/>
      <c r="M192" s="138" t="s">
        <v>1</v>
      </c>
      <c r="N192" s="139" t="s">
        <v>45</v>
      </c>
      <c r="P192" s="140">
        <f t="shared" si="1"/>
        <v>0</v>
      </c>
      <c r="Q192" s="140">
        <v>0.11241</v>
      </c>
      <c r="R192" s="140">
        <f t="shared" si="2"/>
        <v>0.11241</v>
      </c>
      <c r="S192" s="140">
        <v>0</v>
      </c>
      <c r="T192" s="141">
        <f t="shared" si="3"/>
        <v>0</v>
      </c>
      <c r="AR192" s="142" t="s">
        <v>130</v>
      </c>
      <c r="AT192" s="142" t="s">
        <v>126</v>
      </c>
      <c r="AU192" s="142" t="s">
        <v>90</v>
      </c>
      <c r="AY192" s="16" t="s">
        <v>123</v>
      </c>
      <c r="BE192" s="143">
        <f t="shared" si="4"/>
        <v>0</v>
      </c>
      <c r="BF192" s="143">
        <f t="shared" si="5"/>
        <v>0</v>
      </c>
      <c r="BG192" s="143">
        <f t="shared" si="6"/>
        <v>0</v>
      </c>
      <c r="BH192" s="143">
        <f t="shared" si="7"/>
        <v>0</v>
      </c>
      <c r="BI192" s="143">
        <f t="shared" si="8"/>
        <v>0</v>
      </c>
      <c r="BJ192" s="16" t="s">
        <v>88</v>
      </c>
      <c r="BK192" s="143">
        <f t="shared" si="9"/>
        <v>0</v>
      </c>
      <c r="BL192" s="16" t="s">
        <v>130</v>
      </c>
      <c r="BM192" s="142" t="s">
        <v>288</v>
      </c>
    </row>
    <row r="193" spans="2:65" s="1" customFormat="1" ht="21.75" customHeight="1">
      <c r="B193" s="31"/>
      <c r="C193" s="162" t="s">
        <v>289</v>
      </c>
      <c r="D193" s="162" t="s">
        <v>216</v>
      </c>
      <c r="E193" s="163" t="s">
        <v>290</v>
      </c>
      <c r="F193" s="164" t="s">
        <v>291</v>
      </c>
      <c r="G193" s="165" t="s">
        <v>136</v>
      </c>
      <c r="H193" s="166">
        <v>1</v>
      </c>
      <c r="I193" s="167"/>
      <c r="J193" s="168">
        <f t="shared" si="0"/>
        <v>0</v>
      </c>
      <c r="K193" s="164" t="s">
        <v>167</v>
      </c>
      <c r="L193" s="169"/>
      <c r="M193" s="170" t="s">
        <v>1</v>
      </c>
      <c r="N193" s="171" t="s">
        <v>45</v>
      </c>
      <c r="P193" s="140">
        <f t="shared" si="1"/>
        <v>0</v>
      </c>
      <c r="Q193" s="140">
        <v>6.1000000000000004E-3</v>
      </c>
      <c r="R193" s="140">
        <f t="shared" si="2"/>
        <v>6.1000000000000004E-3</v>
      </c>
      <c r="S193" s="140">
        <v>0</v>
      </c>
      <c r="T193" s="141">
        <f t="shared" si="3"/>
        <v>0</v>
      </c>
      <c r="AR193" s="142" t="s">
        <v>164</v>
      </c>
      <c r="AT193" s="142" t="s">
        <v>216</v>
      </c>
      <c r="AU193" s="142" t="s">
        <v>90</v>
      </c>
      <c r="AY193" s="16" t="s">
        <v>123</v>
      </c>
      <c r="BE193" s="143">
        <f t="shared" si="4"/>
        <v>0</v>
      </c>
      <c r="BF193" s="143">
        <f t="shared" si="5"/>
        <v>0</v>
      </c>
      <c r="BG193" s="143">
        <f t="shared" si="6"/>
        <v>0</v>
      </c>
      <c r="BH193" s="143">
        <f t="shared" si="7"/>
        <v>0</v>
      </c>
      <c r="BI193" s="143">
        <f t="shared" si="8"/>
        <v>0</v>
      </c>
      <c r="BJ193" s="16" t="s">
        <v>88</v>
      </c>
      <c r="BK193" s="143">
        <f t="shared" si="9"/>
        <v>0</v>
      </c>
      <c r="BL193" s="16" t="s">
        <v>130</v>
      </c>
      <c r="BM193" s="142" t="s">
        <v>292</v>
      </c>
    </row>
    <row r="194" spans="2:65" s="1" customFormat="1" ht="33" customHeight="1">
      <c r="B194" s="31"/>
      <c r="C194" s="131" t="s">
        <v>293</v>
      </c>
      <c r="D194" s="131" t="s">
        <v>126</v>
      </c>
      <c r="E194" s="132" t="s">
        <v>294</v>
      </c>
      <c r="F194" s="133" t="s">
        <v>295</v>
      </c>
      <c r="G194" s="134" t="s">
        <v>207</v>
      </c>
      <c r="H194" s="135">
        <v>17.2</v>
      </c>
      <c r="I194" s="136"/>
      <c r="J194" s="137">
        <f t="shared" si="0"/>
        <v>0</v>
      </c>
      <c r="K194" s="133" t="s">
        <v>1</v>
      </c>
      <c r="L194" s="31"/>
      <c r="M194" s="138" t="s">
        <v>1</v>
      </c>
      <c r="N194" s="139" t="s">
        <v>45</v>
      </c>
      <c r="P194" s="140">
        <f t="shared" si="1"/>
        <v>0</v>
      </c>
      <c r="Q194" s="140">
        <v>0</v>
      </c>
      <c r="R194" s="140">
        <f t="shared" si="2"/>
        <v>0</v>
      </c>
      <c r="S194" s="140">
        <v>0</v>
      </c>
      <c r="T194" s="141">
        <f t="shared" si="3"/>
        <v>0</v>
      </c>
      <c r="AR194" s="142" t="s">
        <v>130</v>
      </c>
      <c r="AT194" s="142" t="s">
        <v>126</v>
      </c>
      <c r="AU194" s="142" t="s">
        <v>90</v>
      </c>
      <c r="AY194" s="16" t="s">
        <v>123</v>
      </c>
      <c r="BE194" s="143">
        <f t="shared" si="4"/>
        <v>0</v>
      </c>
      <c r="BF194" s="143">
        <f t="shared" si="5"/>
        <v>0</v>
      </c>
      <c r="BG194" s="143">
        <f t="shared" si="6"/>
        <v>0</v>
      </c>
      <c r="BH194" s="143">
        <f t="shared" si="7"/>
        <v>0</v>
      </c>
      <c r="BI194" s="143">
        <f t="shared" si="8"/>
        <v>0</v>
      </c>
      <c r="BJ194" s="16" t="s">
        <v>88</v>
      </c>
      <c r="BK194" s="143">
        <f t="shared" si="9"/>
        <v>0</v>
      </c>
      <c r="BL194" s="16" t="s">
        <v>130</v>
      </c>
      <c r="BM194" s="142" t="s">
        <v>296</v>
      </c>
    </row>
    <row r="195" spans="2:65" s="1" customFormat="1" ht="29.25">
      <c r="B195" s="31"/>
      <c r="D195" s="144" t="s">
        <v>132</v>
      </c>
      <c r="F195" s="145" t="s">
        <v>297</v>
      </c>
      <c r="I195" s="146"/>
      <c r="L195" s="31"/>
      <c r="M195" s="147"/>
      <c r="T195" s="55"/>
      <c r="AT195" s="16" t="s">
        <v>132</v>
      </c>
      <c r="AU195" s="16" t="s">
        <v>90</v>
      </c>
    </row>
    <row r="196" spans="2:65" s="12" customFormat="1" ht="11.25">
      <c r="B196" s="148"/>
      <c r="D196" s="144" t="s">
        <v>143</v>
      </c>
      <c r="E196" s="149" t="s">
        <v>1</v>
      </c>
      <c r="F196" s="150" t="s">
        <v>298</v>
      </c>
      <c r="H196" s="151">
        <v>9</v>
      </c>
      <c r="I196" s="152"/>
      <c r="L196" s="148"/>
      <c r="M196" s="153"/>
      <c r="T196" s="154"/>
      <c r="AT196" s="149" t="s">
        <v>143</v>
      </c>
      <c r="AU196" s="149" t="s">
        <v>90</v>
      </c>
      <c r="AV196" s="12" t="s">
        <v>90</v>
      </c>
      <c r="AW196" s="12" t="s">
        <v>36</v>
      </c>
      <c r="AX196" s="12" t="s">
        <v>80</v>
      </c>
      <c r="AY196" s="149" t="s">
        <v>123</v>
      </c>
    </row>
    <row r="197" spans="2:65" s="12" customFormat="1" ht="11.25">
      <c r="B197" s="148"/>
      <c r="D197" s="144" t="s">
        <v>143</v>
      </c>
      <c r="E197" s="149" t="s">
        <v>1</v>
      </c>
      <c r="F197" s="150" t="s">
        <v>299</v>
      </c>
      <c r="H197" s="151">
        <v>8.1999999999999993</v>
      </c>
      <c r="I197" s="152"/>
      <c r="L197" s="148"/>
      <c r="M197" s="153"/>
      <c r="T197" s="154"/>
      <c r="AT197" s="149" t="s">
        <v>143</v>
      </c>
      <c r="AU197" s="149" t="s">
        <v>90</v>
      </c>
      <c r="AV197" s="12" t="s">
        <v>90</v>
      </c>
      <c r="AW197" s="12" t="s">
        <v>36</v>
      </c>
      <c r="AX197" s="12" t="s">
        <v>80</v>
      </c>
      <c r="AY197" s="149" t="s">
        <v>123</v>
      </c>
    </row>
    <row r="198" spans="2:65" s="13" customFormat="1" ht="11.25">
      <c r="B198" s="155"/>
      <c r="D198" s="144" t="s">
        <v>143</v>
      </c>
      <c r="E198" s="156" t="s">
        <v>1</v>
      </c>
      <c r="F198" s="157" t="s">
        <v>155</v>
      </c>
      <c r="H198" s="158">
        <v>17.2</v>
      </c>
      <c r="I198" s="159"/>
      <c r="L198" s="155"/>
      <c r="M198" s="160"/>
      <c r="T198" s="161"/>
      <c r="AT198" s="156" t="s">
        <v>143</v>
      </c>
      <c r="AU198" s="156" t="s">
        <v>90</v>
      </c>
      <c r="AV198" s="13" t="s">
        <v>130</v>
      </c>
      <c r="AW198" s="13" t="s">
        <v>36</v>
      </c>
      <c r="AX198" s="13" t="s">
        <v>88</v>
      </c>
      <c r="AY198" s="156" t="s">
        <v>123</v>
      </c>
    </row>
    <row r="199" spans="2:65" s="1" customFormat="1" ht="33" customHeight="1">
      <c r="B199" s="31"/>
      <c r="C199" s="162" t="s">
        <v>300</v>
      </c>
      <c r="D199" s="162" t="s">
        <v>216</v>
      </c>
      <c r="E199" s="163" t="s">
        <v>301</v>
      </c>
      <c r="F199" s="164" t="s">
        <v>302</v>
      </c>
      <c r="G199" s="165" t="s">
        <v>136</v>
      </c>
      <c r="H199" s="166">
        <v>35</v>
      </c>
      <c r="I199" s="167"/>
      <c r="J199" s="168">
        <f>ROUND(I199*H199,2)</f>
        <v>0</v>
      </c>
      <c r="K199" s="164" t="s">
        <v>1</v>
      </c>
      <c r="L199" s="169"/>
      <c r="M199" s="170" t="s">
        <v>1</v>
      </c>
      <c r="N199" s="171" t="s">
        <v>45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164</v>
      </c>
      <c r="AT199" s="142" t="s">
        <v>216</v>
      </c>
      <c r="AU199" s="142" t="s">
        <v>90</v>
      </c>
      <c r="AY199" s="16" t="s">
        <v>123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88</v>
      </c>
      <c r="BK199" s="143">
        <f>ROUND(I199*H199,2)</f>
        <v>0</v>
      </c>
      <c r="BL199" s="16" t="s">
        <v>130</v>
      </c>
      <c r="BM199" s="142" t="s">
        <v>303</v>
      </c>
    </row>
    <row r="200" spans="2:65" s="1" customFormat="1" ht="29.25">
      <c r="B200" s="31"/>
      <c r="D200" s="144" t="s">
        <v>132</v>
      </c>
      <c r="F200" s="145" t="s">
        <v>297</v>
      </c>
      <c r="I200" s="146"/>
      <c r="L200" s="31"/>
      <c r="M200" s="147"/>
      <c r="T200" s="55"/>
      <c r="AT200" s="16" t="s">
        <v>132</v>
      </c>
      <c r="AU200" s="16" t="s">
        <v>90</v>
      </c>
    </row>
    <row r="201" spans="2:65" s="12" customFormat="1" ht="11.25">
      <c r="B201" s="148"/>
      <c r="D201" s="144" t="s">
        <v>143</v>
      </c>
      <c r="E201" s="149" t="s">
        <v>1</v>
      </c>
      <c r="F201" s="150" t="s">
        <v>298</v>
      </c>
      <c r="H201" s="151">
        <v>9</v>
      </c>
      <c r="I201" s="152"/>
      <c r="L201" s="148"/>
      <c r="M201" s="153"/>
      <c r="T201" s="154"/>
      <c r="AT201" s="149" t="s">
        <v>143</v>
      </c>
      <c r="AU201" s="149" t="s">
        <v>90</v>
      </c>
      <c r="AV201" s="12" t="s">
        <v>90</v>
      </c>
      <c r="AW201" s="12" t="s">
        <v>36</v>
      </c>
      <c r="AX201" s="12" t="s">
        <v>80</v>
      </c>
      <c r="AY201" s="149" t="s">
        <v>123</v>
      </c>
    </row>
    <row r="202" spans="2:65" s="12" customFormat="1" ht="11.25">
      <c r="B202" s="148"/>
      <c r="D202" s="144" t="s">
        <v>143</v>
      </c>
      <c r="E202" s="149" t="s">
        <v>1</v>
      </c>
      <c r="F202" s="150" t="s">
        <v>299</v>
      </c>
      <c r="H202" s="151">
        <v>8.1999999999999993</v>
      </c>
      <c r="I202" s="152"/>
      <c r="L202" s="148"/>
      <c r="M202" s="153"/>
      <c r="T202" s="154"/>
      <c r="AT202" s="149" t="s">
        <v>143</v>
      </c>
      <c r="AU202" s="149" t="s">
        <v>90</v>
      </c>
      <c r="AV202" s="12" t="s">
        <v>90</v>
      </c>
      <c r="AW202" s="12" t="s">
        <v>36</v>
      </c>
      <c r="AX202" s="12" t="s">
        <v>80</v>
      </c>
      <c r="AY202" s="149" t="s">
        <v>123</v>
      </c>
    </row>
    <row r="203" spans="2:65" s="12" customFormat="1" ht="11.25">
      <c r="B203" s="148"/>
      <c r="D203" s="144" t="s">
        <v>143</v>
      </c>
      <c r="E203" s="149" t="s">
        <v>1</v>
      </c>
      <c r="F203" s="150" t="s">
        <v>304</v>
      </c>
      <c r="H203" s="151">
        <v>34.4</v>
      </c>
      <c r="I203" s="152"/>
      <c r="L203" s="148"/>
      <c r="M203" s="153"/>
      <c r="T203" s="154"/>
      <c r="AT203" s="149" t="s">
        <v>143</v>
      </c>
      <c r="AU203" s="149" t="s">
        <v>90</v>
      </c>
      <c r="AV203" s="12" t="s">
        <v>90</v>
      </c>
      <c r="AW203" s="12" t="s">
        <v>36</v>
      </c>
      <c r="AX203" s="12" t="s">
        <v>80</v>
      </c>
      <c r="AY203" s="149" t="s">
        <v>123</v>
      </c>
    </row>
    <row r="204" spans="2:65" s="12" customFormat="1" ht="11.25">
      <c r="B204" s="148"/>
      <c r="D204" s="144" t="s">
        <v>143</v>
      </c>
      <c r="E204" s="149" t="s">
        <v>1</v>
      </c>
      <c r="F204" s="150" t="s">
        <v>305</v>
      </c>
      <c r="H204" s="151">
        <v>35</v>
      </c>
      <c r="I204" s="152"/>
      <c r="L204" s="148"/>
      <c r="M204" s="153"/>
      <c r="T204" s="154"/>
      <c r="AT204" s="149" t="s">
        <v>143</v>
      </c>
      <c r="AU204" s="149" t="s">
        <v>90</v>
      </c>
      <c r="AV204" s="12" t="s">
        <v>90</v>
      </c>
      <c r="AW204" s="12" t="s">
        <v>36</v>
      </c>
      <c r="AX204" s="12" t="s">
        <v>88</v>
      </c>
      <c r="AY204" s="149" t="s">
        <v>123</v>
      </c>
    </row>
    <row r="205" spans="2:65" s="1" customFormat="1" ht="24">
      <c r="B205" s="31"/>
      <c r="C205" s="131" t="s">
        <v>306</v>
      </c>
      <c r="D205" s="131" t="s">
        <v>126</v>
      </c>
      <c r="E205" s="132" t="s">
        <v>307</v>
      </c>
      <c r="F205" s="133" t="s">
        <v>308</v>
      </c>
      <c r="G205" s="134" t="s">
        <v>136</v>
      </c>
      <c r="H205" s="135">
        <v>1463</v>
      </c>
      <c r="I205" s="136"/>
      <c r="J205" s="137">
        <f>ROUND(I205*H205,2)</f>
        <v>0</v>
      </c>
      <c r="K205" s="133" t="s">
        <v>1</v>
      </c>
      <c r="L205" s="31"/>
      <c r="M205" s="138" t="s">
        <v>1</v>
      </c>
      <c r="N205" s="139" t="s">
        <v>45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130</v>
      </c>
      <c r="AT205" s="142" t="s">
        <v>126</v>
      </c>
      <c r="AU205" s="142" t="s">
        <v>90</v>
      </c>
      <c r="AY205" s="16" t="s">
        <v>123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88</v>
      </c>
      <c r="BK205" s="143">
        <f>ROUND(I205*H205,2)</f>
        <v>0</v>
      </c>
      <c r="BL205" s="16" t="s">
        <v>130</v>
      </c>
      <c r="BM205" s="142" t="s">
        <v>309</v>
      </c>
    </row>
    <row r="206" spans="2:65" s="1" customFormat="1" ht="19.5">
      <c r="B206" s="31"/>
      <c r="D206" s="144" t="s">
        <v>132</v>
      </c>
      <c r="F206" s="145" t="s">
        <v>310</v>
      </c>
      <c r="I206" s="146"/>
      <c r="L206" s="31"/>
      <c r="M206" s="147"/>
      <c r="T206" s="55"/>
      <c r="AT206" s="16" t="s">
        <v>132</v>
      </c>
      <c r="AU206" s="16" t="s">
        <v>90</v>
      </c>
    </row>
    <row r="207" spans="2:65" s="12" customFormat="1" ht="11.25">
      <c r="B207" s="148"/>
      <c r="D207" s="144" t="s">
        <v>143</v>
      </c>
      <c r="E207" s="149" t="s">
        <v>1</v>
      </c>
      <c r="F207" s="150" t="s">
        <v>311</v>
      </c>
      <c r="H207" s="151">
        <v>1462.05</v>
      </c>
      <c r="I207" s="152"/>
      <c r="L207" s="148"/>
      <c r="M207" s="153"/>
      <c r="T207" s="154"/>
      <c r="AT207" s="149" t="s">
        <v>143</v>
      </c>
      <c r="AU207" s="149" t="s">
        <v>90</v>
      </c>
      <c r="AV207" s="12" t="s">
        <v>90</v>
      </c>
      <c r="AW207" s="12" t="s">
        <v>36</v>
      </c>
      <c r="AX207" s="12" t="s">
        <v>80</v>
      </c>
      <c r="AY207" s="149" t="s">
        <v>123</v>
      </c>
    </row>
    <row r="208" spans="2:65" s="12" customFormat="1" ht="11.25">
      <c r="B208" s="148"/>
      <c r="D208" s="144" t="s">
        <v>143</v>
      </c>
      <c r="E208" s="149" t="s">
        <v>1</v>
      </c>
      <c r="F208" s="150" t="s">
        <v>312</v>
      </c>
      <c r="H208" s="151">
        <v>1463</v>
      </c>
      <c r="I208" s="152"/>
      <c r="L208" s="148"/>
      <c r="M208" s="153"/>
      <c r="T208" s="154"/>
      <c r="AT208" s="149" t="s">
        <v>143</v>
      </c>
      <c r="AU208" s="149" t="s">
        <v>90</v>
      </c>
      <c r="AV208" s="12" t="s">
        <v>90</v>
      </c>
      <c r="AW208" s="12" t="s">
        <v>36</v>
      </c>
      <c r="AX208" s="12" t="s">
        <v>88</v>
      </c>
      <c r="AY208" s="149" t="s">
        <v>123</v>
      </c>
    </row>
    <row r="209" spans="2:65" s="1" customFormat="1" ht="24">
      <c r="B209" s="31"/>
      <c r="C209" s="162" t="s">
        <v>313</v>
      </c>
      <c r="D209" s="162" t="s">
        <v>216</v>
      </c>
      <c r="E209" s="163" t="s">
        <v>314</v>
      </c>
      <c r="F209" s="164" t="s">
        <v>315</v>
      </c>
      <c r="G209" s="165" t="s">
        <v>136</v>
      </c>
      <c r="H209" s="166">
        <v>1463</v>
      </c>
      <c r="I209" s="167"/>
      <c r="J209" s="168">
        <f>ROUND(I209*H209,2)</f>
        <v>0</v>
      </c>
      <c r="K209" s="164" t="s">
        <v>1</v>
      </c>
      <c r="L209" s="169"/>
      <c r="M209" s="170" t="s">
        <v>1</v>
      </c>
      <c r="N209" s="171" t="s">
        <v>45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164</v>
      </c>
      <c r="AT209" s="142" t="s">
        <v>216</v>
      </c>
      <c r="AU209" s="142" t="s">
        <v>90</v>
      </c>
      <c r="AY209" s="16" t="s">
        <v>123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88</v>
      </c>
      <c r="BK209" s="143">
        <f>ROUND(I209*H209,2)</f>
        <v>0</v>
      </c>
      <c r="BL209" s="16" t="s">
        <v>130</v>
      </c>
      <c r="BM209" s="142" t="s">
        <v>316</v>
      </c>
    </row>
    <row r="210" spans="2:65" s="12" customFormat="1" ht="11.25">
      <c r="B210" s="148"/>
      <c r="D210" s="144" t="s">
        <v>143</v>
      </c>
      <c r="E210" s="149" t="s">
        <v>1</v>
      </c>
      <c r="F210" s="150" t="s">
        <v>311</v>
      </c>
      <c r="H210" s="151">
        <v>1462.05</v>
      </c>
      <c r="I210" s="152"/>
      <c r="L210" s="148"/>
      <c r="M210" s="153"/>
      <c r="T210" s="154"/>
      <c r="AT210" s="149" t="s">
        <v>143</v>
      </c>
      <c r="AU210" s="149" t="s">
        <v>90</v>
      </c>
      <c r="AV210" s="12" t="s">
        <v>90</v>
      </c>
      <c r="AW210" s="12" t="s">
        <v>36</v>
      </c>
      <c r="AX210" s="12" t="s">
        <v>80</v>
      </c>
      <c r="AY210" s="149" t="s">
        <v>123</v>
      </c>
    </row>
    <row r="211" spans="2:65" s="12" customFormat="1" ht="11.25">
      <c r="B211" s="148"/>
      <c r="D211" s="144" t="s">
        <v>143</v>
      </c>
      <c r="E211" s="149" t="s">
        <v>1</v>
      </c>
      <c r="F211" s="150" t="s">
        <v>312</v>
      </c>
      <c r="H211" s="151">
        <v>1463</v>
      </c>
      <c r="I211" s="152"/>
      <c r="L211" s="148"/>
      <c r="M211" s="153"/>
      <c r="T211" s="154"/>
      <c r="AT211" s="149" t="s">
        <v>143</v>
      </c>
      <c r="AU211" s="149" t="s">
        <v>90</v>
      </c>
      <c r="AV211" s="12" t="s">
        <v>90</v>
      </c>
      <c r="AW211" s="12" t="s">
        <v>36</v>
      </c>
      <c r="AX211" s="12" t="s">
        <v>88</v>
      </c>
      <c r="AY211" s="149" t="s">
        <v>123</v>
      </c>
    </row>
    <row r="212" spans="2:65" s="1" customFormat="1" ht="24">
      <c r="B212" s="31"/>
      <c r="C212" s="131" t="s">
        <v>317</v>
      </c>
      <c r="D212" s="131" t="s">
        <v>126</v>
      </c>
      <c r="E212" s="132" t="s">
        <v>318</v>
      </c>
      <c r="F212" s="133" t="s">
        <v>319</v>
      </c>
      <c r="G212" s="134" t="s">
        <v>141</v>
      </c>
      <c r="H212" s="135">
        <v>590</v>
      </c>
      <c r="I212" s="136"/>
      <c r="J212" s="137">
        <f>ROUND(I212*H212,2)</f>
        <v>0</v>
      </c>
      <c r="K212" s="133" t="s">
        <v>1</v>
      </c>
      <c r="L212" s="31"/>
      <c r="M212" s="138" t="s">
        <v>1</v>
      </c>
      <c r="N212" s="139" t="s">
        <v>45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130</v>
      </c>
      <c r="AT212" s="142" t="s">
        <v>126</v>
      </c>
      <c r="AU212" s="142" t="s">
        <v>90</v>
      </c>
      <c r="AY212" s="16" t="s">
        <v>123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88</v>
      </c>
      <c r="BK212" s="143">
        <f>ROUND(I212*H212,2)</f>
        <v>0</v>
      </c>
      <c r="BL212" s="16" t="s">
        <v>130</v>
      </c>
      <c r="BM212" s="142" t="s">
        <v>320</v>
      </c>
    </row>
    <row r="213" spans="2:65" s="1" customFormat="1" ht="19.5">
      <c r="B213" s="31"/>
      <c r="D213" s="144" t="s">
        <v>132</v>
      </c>
      <c r="F213" s="145" t="s">
        <v>321</v>
      </c>
      <c r="I213" s="146"/>
      <c r="L213" s="31"/>
      <c r="M213" s="147"/>
      <c r="T213" s="55"/>
      <c r="AT213" s="16" t="s">
        <v>132</v>
      </c>
      <c r="AU213" s="16" t="s">
        <v>90</v>
      </c>
    </row>
    <row r="214" spans="2:65" s="1" customFormat="1" ht="21.75" customHeight="1">
      <c r="B214" s="31"/>
      <c r="C214" s="162" t="s">
        <v>322</v>
      </c>
      <c r="D214" s="162" t="s">
        <v>216</v>
      </c>
      <c r="E214" s="163" t="s">
        <v>323</v>
      </c>
      <c r="F214" s="164" t="s">
        <v>324</v>
      </c>
      <c r="G214" s="165" t="s">
        <v>141</v>
      </c>
      <c r="H214" s="166">
        <v>569</v>
      </c>
      <c r="I214" s="167"/>
      <c r="J214" s="168">
        <f>ROUND(I214*H214,2)</f>
        <v>0</v>
      </c>
      <c r="K214" s="164" t="s">
        <v>1</v>
      </c>
      <c r="L214" s="169"/>
      <c r="M214" s="170" t="s">
        <v>1</v>
      </c>
      <c r="N214" s="171" t="s">
        <v>45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164</v>
      </c>
      <c r="AT214" s="142" t="s">
        <v>216</v>
      </c>
      <c r="AU214" s="142" t="s">
        <v>90</v>
      </c>
      <c r="AY214" s="16" t="s">
        <v>123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6" t="s">
        <v>88</v>
      </c>
      <c r="BK214" s="143">
        <f>ROUND(I214*H214,2)</f>
        <v>0</v>
      </c>
      <c r="BL214" s="16" t="s">
        <v>130</v>
      </c>
      <c r="BM214" s="142" t="s">
        <v>325</v>
      </c>
    </row>
    <row r="215" spans="2:65" s="1" customFormat="1" ht="24">
      <c r="B215" s="31"/>
      <c r="C215" s="162" t="s">
        <v>326</v>
      </c>
      <c r="D215" s="162" t="s">
        <v>216</v>
      </c>
      <c r="E215" s="163" t="s">
        <v>327</v>
      </c>
      <c r="F215" s="164" t="s">
        <v>328</v>
      </c>
      <c r="G215" s="165" t="s">
        <v>141</v>
      </c>
      <c r="H215" s="166">
        <v>2</v>
      </c>
      <c r="I215" s="167"/>
      <c r="J215" s="168">
        <f>ROUND(I215*H215,2)</f>
        <v>0</v>
      </c>
      <c r="K215" s="164" t="s">
        <v>167</v>
      </c>
      <c r="L215" s="169"/>
      <c r="M215" s="170" t="s">
        <v>1</v>
      </c>
      <c r="N215" s="171" t="s">
        <v>45</v>
      </c>
      <c r="P215" s="140">
        <f>O215*H215</f>
        <v>0</v>
      </c>
      <c r="Q215" s="140">
        <v>0.13100000000000001</v>
      </c>
      <c r="R215" s="140">
        <f>Q215*H215</f>
        <v>0.26200000000000001</v>
      </c>
      <c r="S215" s="140">
        <v>0</v>
      </c>
      <c r="T215" s="141">
        <f>S215*H215</f>
        <v>0</v>
      </c>
      <c r="AR215" s="142" t="s">
        <v>164</v>
      </c>
      <c r="AT215" s="142" t="s">
        <v>216</v>
      </c>
      <c r="AU215" s="142" t="s">
        <v>90</v>
      </c>
      <c r="AY215" s="16" t="s">
        <v>123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88</v>
      </c>
      <c r="BK215" s="143">
        <f>ROUND(I215*H215,2)</f>
        <v>0</v>
      </c>
      <c r="BL215" s="16" t="s">
        <v>130</v>
      </c>
      <c r="BM215" s="142" t="s">
        <v>329</v>
      </c>
    </row>
    <row r="216" spans="2:65" s="1" customFormat="1" ht="16.5" customHeight="1">
      <c r="B216" s="31"/>
      <c r="C216" s="131" t="s">
        <v>330</v>
      </c>
      <c r="D216" s="131" t="s">
        <v>126</v>
      </c>
      <c r="E216" s="132" t="s">
        <v>331</v>
      </c>
      <c r="F216" s="133" t="s">
        <v>332</v>
      </c>
      <c r="G216" s="134" t="s">
        <v>141</v>
      </c>
      <c r="H216" s="135">
        <v>19.16</v>
      </c>
      <c r="I216" s="136"/>
      <c r="J216" s="137">
        <f>ROUND(I216*H216,2)</f>
        <v>0</v>
      </c>
      <c r="K216" s="133" t="s">
        <v>1</v>
      </c>
      <c r="L216" s="31"/>
      <c r="M216" s="138" t="s">
        <v>1</v>
      </c>
      <c r="N216" s="139" t="s">
        <v>45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130</v>
      </c>
      <c r="AT216" s="142" t="s">
        <v>126</v>
      </c>
      <c r="AU216" s="142" t="s">
        <v>90</v>
      </c>
      <c r="AY216" s="16" t="s">
        <v>123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88</v>
      </c>
      <c r="BK216" s="143">
        <f>ROUND(I216*H216,2)</f>
        <v>0</v>
      </c>
      <c r="BL216" s="16" t="s">
        <v>130</v>
      </c>
      <c r="BM216" s="142" t="s">
        <v>333</v>
      </c>
    </row>
    <row r="217" spans="2:65" s="1" customFormat="1" ht="19.5">
      <c r="B217" s="31"/>
      <c r="D217" s="144" t="s">
        <v>132</v>
      </c>
      <c r="F217" s="145" t="s">
        <v>334</v>
      </c>
      <c r="I217" s="146"/>
      <c r="L217" s="31"/>
      <c r="M217" s="147"/>
      <c r="T217" s="55"/>
      <c r="AT217" s="16" t="s">
        <v>132</v>
      </c>
      <c r="AU217" s="16" t="s">
        <v>90</v>
      </c>
    </row>
    <row r="218" spans="2:65" s="12" customFormat="1" ht="11.25">
      <c r="B218" s="148"/>
      <c r="D218" s="144" t="s">
        <v>143</v>
      </c>
      <c r="E218" s="149" t="s">
        <v>1</v>
      </c>
      <c r="F218" s="150" t="s">
        <v>335</v>
      </c>
      <c r="H218" s="151">
        <v>19.16</v>
      </c>
      <c r="I218" s="152"/>
      <c r="L218" s="148"/>
      <c r="M218" s="153"/>
      <c r="T218" s="154"/>
      <c r="AT218" s="149" t="s">
        <v>143</v>
      </c>
      <c r="AU218" s="149" t="s">
        <v>90</v>
      </c>
      <c r="AV218" s="12" t="s">
        <v>90</v>
      </c>
      <c r="AW218" s="12" t="s">
        <v>36</v>
      </c>
      <c r="AX218" s="12" t="s">
        <v>80</v>
      </c>
      <c r="AY218" s="149" t="s">
        <v>123</v>
      </c>
    </row>
    <row r="219" spans="2:65" s="13" customFormat="1" ht="11.25">
      <c r="B219" s="155"/>
      <c r="D219" s="144" t="s">
        <v>143</v>
      </c>
      <c r="E219" s="156" t="s">
        <v>1</v>
      </c>
      <c r="F219" s="157" t="s">
        <v>155</v>
      </c>
      <c r="H219" s="158">
        <v>19.16</v>
      </c>
      <c r="I219" s="159"/>
      <c r="L219" s="155"/>
      <c r="M219" s="160"/>
      <c r="T219" s="161"/>
      <c r="AT219" s="156" t="s">
        <v>143</v>
      </c>
      <c r="AU219" s="156" t="s">
        <v>90</v>
      </c>
      <c r="AV219" s="13" t="s">
        <v>130</v>
      </c>
      <c r="AW219" s="13" t="s">
        <v>36</v>
      </c>
      <c r="AX219" s="13" t="s">
        <v>88</v>
      </c>
      <c r="AY219" s="156" t="s">
        <v>123</v>
      </c>
    </row>
    <row r="220" spans="2:65" s="1" customFormat="1" ht="24">
      <c r="B220" s="31"/>
      <c r="C220" s="131" t="s">
        <v>336</v>
      </c>
      <c r="D220" s="131" t="s">
        <v>126</v>
      </c>
      <c r="E220" s="132" t="s">
        <v>337</v>
      </c>
      <c r="F220" s="133" t="s">
        <v>338</v>
      </c>
      <c r="G220" s="134" t="s">
        <v>141</v>
      </c>
      <c r="H220" s="135">
        <v>258</v>
      </c>
      <c r="I220" s="136"/>
      <c r="J220" s="137">
        <f>ROUND(I220*H220,2)</f>
        <v>0</v>
      </c>
      <c r="K220" s="133" t="s">
        <v>1</v>
      </c>
      <c r="L220" s="31"/>
      <c r="M220" s="138" t="s">
        <v>1</v>
      </c>
      <c r="N220" s="139" t="s">
        <v>45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130</v>
      </c>
      <c r="AT220" s="142" t="s">
        <v>126</v>
      </c>
      <c r="AU220" s="142" t="s">
        <v>90</v>
      </c>
      <c r="AY220" s="16" t="s">
        <v>123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88</v>
      </c>
      <c r="BK220" s="143">
        <f>ROUND(I220*H220,2)</f>
        <v>0</v>
      </c>
      <c r="BL220" s="16" t="s">
        <v>130</v>
      </c>
      <c r="BM220" s="142" t="s">
        <v>339</v>
      </c>
    </row>
    <row r="221" spans="2:65" s="1" customFormat="1" ht="19.5">
      <c r="B221" s="31"/>
      <c r="D221" s="144" t="s">
        <v>132</v>
      </c>
      <c r="F221" s="145" t="s">
        <v>340</v>
      </c>
      <c r="I221" s="146"/>
      <c r="L221" s="31"/>
      <c r="M221" s="147"/>
      <c r="T221" s="55"/>
      <c r="AT221" s="16" t="s">
        <v>132</v>
      </c>
      <c r="AU221" s="16" t="s">
        <v>90</v>
      </c>
    </row>
    <row r="222" spans="2:65" s="12" customFormat="1" ht="11.25">
      <c r="B222" s="148"/>
      <c r="D222" s="144" t="s">
        <v>143</v>
      </c>
      <c r="E222" s="149" t="s">
        <v>1</v>
      </c>
      <c r="F222" s="150" t="s">
        <v>341</v>
      </c>
      <c r="H222" s="151">
        <v>258</v>
      </c>
      <c r="I222" s="152"/>
      <c r="L222" s="148"/>
      <c r="M222" s="153"/>
      <c r="T222" s="154"/>
      <c r="AT222" s="149" t="s">
        <v>143</v>
      </c>
      <c r="AU222" s="149" t="s">
        <v>90</v>
      </c>
      <c r="AV222" s="12" t="s">
        <v>90</v>
      </c>
      <c r="AW222" s="12" t="s">
        <v>36</v>
      </c>
      <c r="AX222" s="12" t="s">
        <v>88</v>
      </c>
      <c r="AY222" s="149" t="s">
        <v>123</v>
      </c>
    </row>
    <row r="223" spans="2:65" s="1" customFormat="1" ht="21.75" customHeight="1">
      <c r="B223" s="31"/>
      <c r="C223" s="162" t="s">
        <v>342</v>
      </c>
      <c r="D223" s="162" t="s">
        <v>216</v>
      </c>
      <c r="E223" s="163" t="s">
        <v>343</v>
      </c>
      <c r="F223" s="164" t="s">
        <v>344</v>
      </c>
      <c r="G223" s="165" t="s">
        <v>141</v>
      </c>
      <c r="H223" s="166">
        <v>209.5</v>
      </c>
      <c r="I223" s="167"/>
      <c r="J223" s="168">
        <f>ROUND(I223*H223,2)</f>
        <v>0</v>
      </c>
      <c r="K223" s="164" t="s">
        <v>1</v>
      </c>
      <c r="L223" s="169"/>
      <c r="M223" s="170" t="s">
        <v>1</v>
      </c>
      <c r="N223" s="171" t="s">
        <v>45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164</v>
      </c>
      <c r="AT223" s="142" t="s">
        <v>216</v>
      </c>
      <c r="AU223" s="142" t="s">
        <v>90</v>
      </c>
      <c r="AY223" s="16" t="s">
        <v>123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88</v>
      </c>
      <c r="BK223" s="143">
        <f>ROUND(I223*H223,2)</f>
        <v>0</v>
      </c>
      <c r="BL223" s="16" t="s">
        <v>130</v>
      </c>
      <c r="BM223" s="142" t="s">
        <v>345</v>
      </c>
    </row>
    <row r="224" spans="2:65" s="12" customFormat="1" ht="11.25">
      <c r="B224" s="148"/>
      <c r="D224" s="144" t="s">
        <v>143</v>
      </c>
      <c r="E224" s="149" t="s">
        <v>1</v>
      </c>
      <c r="F224" s="150" t="s">
        <v>346</v>
      </c>
      <c r="H224" s="151">
        <v>209.5</v>
      </c>
      <c r="I224" s="152"/>
      <c r="L224" s="148"/>
      <c r="M224" s="153"/>
      <c r="T224" s="154"/>
      <c r="AT224" s="149" t="s">
        <v>143</v>
      </c>
      <c r="AU224" s="149" t="s">
        <v>90</v>
      </c>
      <c r="AV224" s="12" t="s">
        <v>90</v>
      </c>
      <c r="AW224" s="12" t="s">
        <v>36</v>
      </c>
      <c r="AX224" s="12" t="s">
        <v>88</v>
      </c>
      <c r="AY224" s="149" t="s">
        <v>123</v>
      </c>
    </row>
    <row r="225" spans="2:65" s="1" customFormat="1" ht="24">
      <c r="B225" s="31"/>
      <c r="C225" s="162" t="s">
        <v>347</v>
      </c>
      <c r="D225" s="162" t="s">
        <v>216</v>
      </c>
      <c r="E225" s="163" t="s">
        <v>348</v>
      </c>
      <c r="F225" s="164" t="s">
        <v>349</v>
      </c>
      <c r="G225" s="165" t="s">
        <v>141</v>
      </c>
      <c r="H225" s="166">
        <v>48.5</v>
      </c>
      <c r="I225" s="167"/>
      <c r="J225" s="168">
        <f>ROUND(I225*H225,2)</f>
        <v>0</v>
      </c>
      <c r="K225" s="164" t="s">
        <v>1</v>
      </c>
      <c r="L225" s="169"/>
      <c r="M225" s="170" t="s">
        <v>1</v>
      </c>
      <c r="N225" s="171" t="s">
        <v>45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164</v>
      </c>
      <c r="AT225" s="142" t="s">
        <v>216</v>
      </c>
      <c r="AU225" s="142" t="s">
        <v>90</v>
      </c>
      <c r="AY225" s="16" t="s">
        <v>123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88</v>
      </c>
      <c r="BK225" s="143">
        <f>ROUND(I225*H225,2)</f>
        <v>0</v>
      </c>
      <c r="BL225" s="16" t="s">
        <v>130</v>
      </c>
      <c r="BM225" s="142" t="s">
        <v>350</v>
      </c>
    </row>
    <row r="226" spans="2:65" s="1" customFormat="1" ht="29.25">
      <c r="B226" s="31"/>
      <c r="D226" s="144" t="s">
        <v>132</v>
      </c>
      <c r="F226" s="145" t="s">
        <v>351</v>
      </c>
      <c r="I226" s="146"/>
      <c r="L226" s="31"/>
      <c r="M226" s="147"/>
      <c r="T226" s="55"/>
      <c r="AT226" s="16" t="s">
        <v>132</v>
      </c>
      <c r="AU226" s="16" t="s">
        <v>90</v>
      </c>
    </row>
    <row r="227" spans="2:65" s="1" customFormat="1" ht="24">
      <c r="B227" s="31"/>
      <c r="C227" s="131" t="s">
        <v>352</v>
      </c>
      <c r="D227" s="131" t="s">
        <v>126</v>
      </c>
      <c r="E227" s="132" t="s">
        <v>353</v>
      </c>
      <c r="F227" s="133" t="s">
        <v>354</v>
      </c>
      <c r="G227" s="134" t="s">
        <v>136</v>
      </c>
      <c r="H227" s="135">
        <v>27</v>
      </c>
      <c r="I227" s="136"/>
      <c r="J227" s="137">
        <f>ROUND(I227*H227,2)</f>
        <v>0</v>
      </c>
      <c r="K227" s="133" t="s">
        <v>1</v>
      </c>
      <c r="L227" s="31"/>
      <c r="M227" s="138" t="s">
        <v>1</v>
      </c>
      <c r="N227" s="139" t="s">
        <v>45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130</v>
      </c>
      <c r="AT227" s="142" t="s">
        <v>126</v>
      </c>
      <c r="AU227" s="142" t="s">
        <v>90</v>
      </c>
      <c r="AY227" s="16" t="s">
        <v>123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6" t="s">
        <v>88</v>
      </c>
      <c r="BK227" s="143">
        <f>ROUND(I227*H227,2)</f>
        <v>0</v>
      </c>
      <c r="BL227" s="16" t="s">
        <v>130</v>
      </c>
      <c r="BM227" s="142" t="s">
        <v>355</v>
      </c>
    </row>
    <row r="228" spans="2:65" s="1" customFormat="1" ht="19.5">
      <c r="B228" s="31"/>
      <c r="D228" s="144" t="s">
        <v>132</v>
      </c>
      <c r="F228" s="145" t="s">
        <v>356</v>
      </c>
      <c r="I228" s="146"/>
      <c r="L228" s="31"/>
      <c r="M228" s="147"/>
      <c r="T228" s="55"/>
      <c r="AT228" s="16" t="s">
        <v>132</v>
      </c>
      <c r="AU228" s="16" t="s">
        <v>90</v>
      </c>
    </row>
    <row r="229" spans="2:65" s="1" customFormat="1" ht="24">
      <c r="B229" s="31"/>
      <c r="C229" s="131" t="s">
        <v>357</v>
      </c>
      <c r="D229" s="131" t="s">
        <v>126</v>
      </c>
      <c r="E229" s="132" t="s">
        <v>358</v>
      </c>
      <c r="F229" s="133" t="s">
        <v>359</v>
      </c>
      <c r="G229" s="134" t="s">
        <v>207</v>
      </c>
      <c r="H229" s="135">
        <v>9.8000000000000007</v>
      </c>
      <c r="I229" s="136"/>
      <c r="J229" s="137">
        <f>ROUND(I229*H229,2)</f>
        <v>0</v>
      </c>
      <c r="K229" s="133" t="s">
        <v>1</v>
      </c>
      <c r="L229" s="31"/>
      <c r="M229" s="138" t="s">
        <v>1</v>
      </c>
      <c r="N229" s="139" t="s">
        <v>45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130</v>
      </c>
      <c r="AT229" s="142" t="s">
        <v>126</v>
      </c>
      <c r="AU229" s="142" t="s">
        <v>90</v>
      </c>
      <c r="AY229" s="16" t="s">
        <v>123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88</v>
      </c>
      <c r="BK229" s="143">
        <f>ROUND(I229*H229,2)</f>
        <v>0</v>
      </c>
      <c r="BL229" s="16" t="s">
        <v>130</v>
      </c>
      <c r="BM229" s="142" t="s">
        <v>360</v>
      </c>
    </row>
    <row r="230" spans="2:65" s="1" customFormat="1" ht="29.25">
      <c r="B230" s="31"/>
      <c r="D230" s="144" t="s">
        <v>132</v>
      </c>
      <c r="F230" s="145" t="s">
        <v>361</v>
      </c>
      <c r="I230" s="146"/>
      <c r="L230" s="31"/>
      <c r="M230" s="147"/>
      <c r="T230" s="55"/>
      <c r="AT230" s="16" t="s">
        <v>132</v>
      </c>
      <c r="AU230" s="16" t="s">
        <v>90</v>
      </c>
    </row>
    <row r="231" spans="2:65" s="1" customFormat="1" ht="21.75" customHeight="1">
      <c r="B231" s="31"/>
      <c r="C231" s="131" t="s">
        <v>362</v>
      </c>
      <c r="D231" s="131" t="s">
        <v>126</v>
      </c>
      <c r="E231" s="132" t="s">
        <v>363</v>
      </c>
      <c r="F231" s="133" t="s">
        <v>364</v>
      </c>
      <c r="G231" s="134" t="s">
        <v>129</v>
      </c>
      <c r="H231" s="135">
        <v>1.54</v>
      </c>
      <c r="I231" s="136"/>
      <c r="J231" s="137">
        <f>ROUND(I231*H231,2)</f>
        <v>0</v>
      </c>
      <c r="K231" s="133" t="s">
        <v>1</v>
      </c>
      <c r="L231" s="31"/>
      <c r="M231" s="138" t="s">
        <v>1</v>
      </c>
      <c r="N231" s="139" t="s">
        <v>45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130</v>
      </c>
      <c r="AT231" s="142" t="s">
        <v>126</v>
      </c>
      <c r="AU231" s="142" t="s">
        <v>90</v>
      </c>
      <c r="AY231" s="16" t="s">
        <v>123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6" t="s">
        <v>88</v>
      </c>
      <c r="BK231" s="143">
        <f>ROUND(I231*H231,2)</f>
        <v>0</v>
      </c>
      <c r="BL231" s="16" t="s">
        <v>130</v>
      </c>
      <c r="BM231" s="142" t="s">
        <v>365</v>
      </c>
    </row>
    <row r="232" spans="2:65" s="1" customFormat="1" ht="19.5">
      <c r="B232" s="31"/>
      <c r="D232" s="144" t="s">
        <v>132</v>
      </c>
      <c r="F232" s="145" t="s">
        <v>366</v>
      </c>
      <c r="I232" s="146"/>
      <c r="L232" s="31"/>
      <c r="M232" s="147"/>
      <c r="T232" s="55"/>
      <c r="AT232" s="16" t="s">
        <v>132</v>
      </c>
      <c r="AU232" s="16" t="s">
        <v>90</v>
      </c>
    </row>
    <row r="233" spans="2:65" s="12" customFormat="1" ht="11.25">
      <c r="B233" s="148"/>
      <c r="D233" s="144" t="s">
        <v>143</v>
      </c>
      <c r="E233" s="149" t="s">
        <v>1</v>
      </c>
      <c r="F233" s="150" t="s">
        <v>367</v>
      </c>
      <c r="H233" s="151">
        <v>1.54</v>
      </c>
      <c r="I233" s="152"/>
      <c r="L233" s="148"/>
      <c r="M233" s="153"/>
      <c r="T233" s="154"/>
      <c r="AT233" s="149" t="s">
        <v>143</v>
      </c>
      <c r="AU233" s="149" t="s">
        <v>90</v>
      </c>
      <c r="AV233" s="12" t="s">
        <v>90</v>
      </c>
      <c r="AW233" s="12" t="s">
        <v>36</v>
      </c>
      <c r="AX233" s="12" t="s">
        <v>80</v>
      </c>
      <c r="AY233" s="149" t="s">
        <v>123</v>
      </c>
    </row>
    <row r="234" spans="2:65" s="13" customFormat="1" ht="11.25">
      <c r="B234" s="155"/>
      <c r="D234" s="144" t="s">
        <v>143</v>
      </c>
      <c r="E234" s="156" t="s">
        <v>1</v>
      </c>
      <c r="F234" s="157" t="s">
        <v>155</v>
      </c>
      <c r="H234" s="158">
        <v>1.54</v>
      </c>
      <c r="I234" s="159"/>
      <c r="L234" s="155"/>
      <c r="M234" s="160"/>
      <c r="T234" s="161"/>
      <c r="AT234" s="156" t="s">
        <v>143</v>
      </c>
      <c r="AU234" s="156" t="s">
        <v>90</v>
      </c>
      <c r="AV234" s="13" t="s">
        <v>130</v>
      </c>
      <c r="AW234" s="13" t="s">
        <v>36</v>
      </c>
      <c r="AX234" s="13" t="s">
        <v>88</v>
      </c>
      <c r="AY234" s="156" t="s">
        <v>123</v>
      </c>
    </row>
    <row r="235" spans="2:65" s="1" customFormat="1" ht="24">
      <c r="B235" s="31"/>
      <c r="C235" s="131" t="s">
        <v>368</v>
      </c>
      <c r="D235" s="131" t="s">
        <v>126</v>
      </c>
      <c r="E235" s="132" t="s">
        <v>369</v>
      </c>
      <c r="F235" s="133" t="s">
        <v>370</v>
      </c>
      <c r="G235" s="134" t="s">
        <v>147</v>
      </c>
      <c r="H235" s="135">
        <v>0.12</v>
      </c>
      <c r="I235" s="136"/>
      <c r="J235" s="137">
        <f>ROUND(I235*H235,2)</f>
        <v>0</v>
      </c>
      <c r="K235" s="133" t="s">
        <v>1</v>
      </c>
      <c r="L235" s="31"/>
      <c r="M235" s="138" t="s">
        <v>1</v>
      </c>
      <c r="N235" s="139" t="s">
        <v>45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130</v>
      </c>
      <c r="AT235" s="142" t="s">
        <v>126</v>
      </c>
      <c r="AU235" s="142" t="s">
        <v>90</v>
      </c>
      <c r="AY235" s="16" t="s">
        <v>123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88</v>
      </c>
      <c r="BK235" s="143">
        <f>ROUND(I235*H235,2)</f>
        <v>0</v>
      </c>
      <c r="BL235" s="16" t="s">
        <v>130</v>
      </c>
      <c r="BM235" s="142" t="s">
        <v>371</v>
      </c>
    </row>
    <row r="236" spans="2:65" s="1" customFormat="1" ht="19.5">
      <c r="B236" s="31"/>
      <c r="D236" s="144" t="s">
        <v>132</v>
      </c>
      <c r="F236" s="145" t="s">
        <v>372</v>
      </c>
      <c r="I236" s="146"/>
      <c r="L236" s="31"/>
      <c r="M236" s="147"/>
      <c r="T236" s="55"/>
      <c r="AT236" s="16" t="s">
        <v>132</v>
      </c>
      <c r="AU236" s="16" t="s">
        <v>90</v>
      </c>
    </row>
    <row r="237" spans="2:65" s="1" customFormat="1" ht="24">
      <c r="B237" s="31"/>
      <c r="C237" s="131" t="s">
        <v>373</v>
      </c>
      <c r="D237" s="131" t="s">
        <v>126</v>
      </c>
      <c r="E237" s="132" t="s">
        <v>374</v>
      </c>
      <c r="F237" s="133" t="s">
        <v>375</v>
      </c>
      <c r="G237" s="134" t="s">
        <v>141</v>
      </c>
      <c r="H237" s="135">
        <v>12.7</v>
      </c>
      <c r="I237" s="136"/>
      <c r="J237" s="137">
        <f>ROUND(I237*H237,2)</f>
        <v>0</v>
      </c>
      <c r="K237" s="133" t="s">
        <v>1</v>
      </c>
      <c r="L237" s="31"/>
      <c r="M237" s="138" t="s">
        <v>1</v>
      </c>
      <c r="N237" s="139" t="s">
        <v>45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130</v>
      </c>
      <c r="AT237" s="142" t="s">
        <v>126</v>
      </c>
      <c r="AU237" s="142" t="s">
        <v>90</v>
      </c>
      <c r="AY237" s="16" t="s">
        <v>123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6" t="s">
        <v>88</v>
      </c>
      <c r="BK237" s="143">
        <f>ROUND(I237*H237,2)</f>
        <v>0</v>
      </c>
      <c r="BL237" s="16" t="s">
        <v>130</v>
      </c>
      <c r="BM237" s="142" t="s">
        <v>376</v>
      </c>
    </row>
    <row r="238" spans="2:65" s="1" customFormat="1" ht="19.5">
      <c r="B238" s="31"/>
      <c r="D238" s="144" t="s">
        <v>132</v>
      </c>
      <c r="F238" s="145" t="s">
        <v>377</v>
      </c>
      <c r="I238" s="146"/>
      <c r="L238" s="31"/>
      <c r="M238" s="147"/>
      <c r="T238" s="55"/>
      <c r="AT238" s="16" t="s">
        <v>132</v>
      </c>
      <c r="AU238" s="16" t="s">
        <v>90</v>
      </c>
    </row>
    <row r="239" spans="2:65" s="1" customFormat="1" ht="24">
      <c r="B239" s="31"/>
      <c r="C239" s="131" t="s">
        <v>378</v>
      </c>
      <c r="D239" s="131" t="s">
        <v>126</v>
      </c>
      <c r="E239" s="132" t="s">
        <v>379</v>
      </c>
      <c r="F239" s="133" t="s">
        <v>380</v>
      </c>
      <c r="G239" s="134" t="s">
        <v>141</v>
      </c>
      <c r="H239" s="135">
        <v>12.7</v>
      </c>
      <c r="I239" s="136"/>
      <c r="J239" s="137">
        <f>ROUND(I239*H239,2)</f>
        <v>0</v>
      </c>
      <c r="K239" s="133" t="s">
        <v>1</v>
      </c>
      <c r="L239" s="31"/>
      <c r="M239" s="138" t="s">
        <v>1</v>
      </c>
      <c r="N239" s="139" t="s">
        <v>45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130</v>
      </c>
      <c r="AT239" s="142" t="s">
        <v>126</v>
      </c>
      <c r="AU239" s="142" t="s">
        <v>90</v>
      </c>
      <c r="AY239" s="16" t="s">
        <v>123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6" t="s">
        <v>88</v>
      </c>
      <c r="BK239" s="143">
        <f>ROUND(I239*H239,2)</f>
        <v>0</v>
      </c>
      <c r="BL239" s="16" t="s">
        <v>130</v>
      </c>
      <c r="BM239" s="142" t="s">
        <v>381</v>
      </c>
    </row>
    <row r="240" spans="2:65" s="1" customFormat="1" ht="19.5">
      <c r="B240" s="31"/>
      <c r="D240" s="144" t="s">
        <v>132</v>
      </c>
      <c r="F240" s="145" t="s">
        <v>366</v>
      </c>
      <c r="I240" s="146"/>
      <c r="L240" s="31"/>
      <c r="M240" s="147"/>
      <c r="T240" s="55"/>
      <c r="AT240" s="16" t="s">
        <v>132</v>
      </c>
      <c r="AU240" s="16" t="s">
        <v>90</v>
      </c>
    </row>
    <row r="241" spans="2:65" s="1" customFormat="1" ht="16.5" customHeight="1">
      <c r="B241" s="31"/>
      <c r="C241" s="131" t="s">
        <v>382</v>
      </c>
      <c r="D241" s="131" t="s">
        <v>126</v>
      </c>
      <c r="E241" s="132" t="s">
        <v>383</v>
      </c>
      <c r="F241" s="133" t="s">
        <v>384</v>
      </c>
      <c r="G241" s="134" t="s">
        <v>141</v>
      </c>
      <c r="H241" s="135">
        <v>202.98</v>
      </c>
      <c r="I241" s="136"/>
      <c r="J241" s="137">
        <f>ROUND(I241*H241,2)</f>
        <v>0</v>
      </c>
      <c r="K241" s="133" t="s">
        <v>1</v>
      </c>
      <c r="L241" s="31"/>
      <c r="M241" s="138" t="s">
        <v>1</v>
      </c>
      <c r="N241" s="139" t="s">
        <v>45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130</v>
      </c>
      <c r="AT241" s="142" t="s">
        <v>126</v>
      </c>
      <c r="AU241" s="142" t="s">
        <v>90</v>
      </c>
      <c r="AY241" s="16" t="s">
        <v>123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6" t="s">
        <v>88</v>
      </c>
      <c r="BK241" s="143">
        <f>ROUND(I241*H241,2)</f>
        <v>0</v>
      </c>
      <c r="BL241" s="16" t="s">
        <v>130</v>
      </c>
      <c r="BM241" s="142" t="s">
        <v>385</v>
      </c>
    </row>
    <row r="242" spans="2:65" s="1" customFormat="1" ht="19.5">
      <c r="B242" s="31"/>
      <c r="D242" s="144" t="s">
        <v>132</v>
      </c>
      <c r="F242" s="145" t="s">
        <v>386</v>
      </c>
      <c r="I242" s="146"/>
      <c r="L242" s="31"/>
      <c r="M242" s="147"/>
      <c r="T242" s="55"/>
      <c r="AT242" s="16" t="s">
        <v>132</v>
      </c>
      <c r="AU242" s="16" t="s">
        <v>90</v>
      </c>
    </row>
    <row r="243" spans="2:65" s="12" customFormat="1" ht="11.25">
      <c r="B243" s="148"/>
      <c r="D243" s="144" t="s">
        <v>143</v>
      </c>
      <c r="F243" s="150" t="s">
        <v>387</v>
      </c>
      <c r="H243" s="151">
        <v>202.98</v>
      </c>
      <c r="I243" s="152"/>
      <c r="L243" s="148"/>
      <c r="M243" s="153"/>
      <c r="T243" s="154"/>
      <c r="AT243" s="149" t="s">
        <v>143</v>
      </c>
      <c r="AU243" s="149" t="s">
        <v>90</v>
      </c>
      <c r="AV243" s="12" t="s">
        <v>90</v>
      </c>
      <c r="AW243" s="12" t="s">
        <v>4</v>
      </c>
      <c r="AX243" s="12" t="s">
        <v>88</v>
      </c>
      <c r="AY243" s="149" t="s">
        <v>123</v>
      </c>
    </row>
    <row r="244" spans="2:65" s="1" customFormat="1" ht="24">
      <c r="B244" s="31"/>
      <c r="C244" s="162" t="s">
        <v>388</v>
      </c>
      <c r="D244" s="162" t="s">
        <v>216</v>
      </c>
      <c r="E244" s="163" t="s">
        <v>389</v>
      </c>
      <c r="F244" s="164" t="s">
        <v>390</v>
      </c>
      <c r="G244" s="165" t="s">
        <v>141</v>
      </c>
      <c r="H244" s="166">
        <v>202.98</v>
      </c>
      <c r="I244" s="167"/>
      <c r="J244" s="168">
        <f>ROUND(I244*H244,2)</f>
        <v>0</v>
      </c>
      <c r="K244" s="164" t="s">
        <v>1</v>
      </c>
      <c r="L244" s="169"/>
      <c r="M244" s="170" t="s">
        <v>1</v>
      </c>
      <c r="N244" s="171" t="s">
        <v>45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164</v>
      </c>
      <c r="AT244" s="142" t="s">
        <v>216</v>
      </c>
      <c r="AU244" s="142" t="s">
        <v>90</v>
      </c>
      <c r="AY244" s="16" t="s">
        <v>123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6" t="s">
        <v>88</v>
      </c>
      <c r="BK244" s="143">
        <f>ROUND(I244*H244,2)</f>
        <v>0</v>
      </c>
      <c r="BL244" s="16" t="s">
        <v>130</v>
      </c>
      <c r="BM244" s="142" t="s">
        <v>391</v>
      </c>
    </row>
    <row r="245" spans="2:65" s="1" customFormat="1" ht="19.5">
      <c r="B245" s="31"/>
      <c r="D245" s="144" t="s">
        <v>132</v>
      </c>
      <c r="F245" s="145" t="s">
        <v>392</v>
      </c>
      <c r="I245" s="146"/>
      <c r="L245" s="31"/>
      <c r="M245" s="147"/>
      <c r="T245" s="55"/>
      <c r="AT245" s="16" t="s">
        <v>132</v>
      </c>
      <c r="AU245" s="16" t="s">
        <v>90</v>
      </c>
    </row>
    <row r="246" spans="2:65" s="12" customFormat="1" ht="11.25">
      <c r="B246" s="148"/>
      <c r="D246" s="144" t="s">
        <v>143</v>
      </c>
      <c r="F246" s="150" t="s">
        <v>387</v>
      </c>
      <c r="H246" s="151">
        <v>202.98</v>
      </c>
      <c r="I246" s="152"/>
      <c r="L246" s="148"/>
      <c r="M246" s="153"/>
      <c r="T246" s="154"/>
      <c r="AT246" s="149" t="s">
        <v>143</v>
      </c>
      <c r="AU246" s="149" t="s">
        <v>90</v>
      </c>
      <c r="AV246" s="12" t="s">
        <v>90</v>
      </c>
      <c r="AW246" s="12" t="s">
        <v>4</v>
      </c>
      <c r="AX246" s="12" t="s">
        <v>88</v>
      </c>
      <c r="AY246" s="149" t="s">
        <v>123</v>
      </c>
    </row>
    <row r="247" spans="2:65" s="1" customFormat="1" ht="16.5" customHeight="1">
      <c r="B247" s="31"/>
      <c r="C247" s="162" t="s">
        <v>393</v>
      </c>
      <c r="D247" s="162" t="s">
        <v>216</v>
      </c>
      <c r="E247" s="163" t="s">
        <v>394</v>
      </c>
      <c r="F247" s="164" t="s">
        <v>395</v>
      </c>
      <c r="G247" s="165" t="s">
        <v>147</v>
      </c>
      <c r="H247" s="166">
        <v>39.799999999999997</v>
      </c>
      <c r="I247" s="167"/>
      <c r="J247" s="168">
        <f>ROUND(I247*H247,2)</f>
        <v>0</v>
      </c>
      <c r="K247" s="164" t="s">
        <v>1</v>
      </c>
      <c r="L247" s="169"/>
      <c r="M247" s="170" t="s">
        <v>1</v>
      </c>
      <c r="N247" s="171" t="s">
        <v>45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164</v>
      </c>
      <c r="AT247" s="142" t="s">
        <v>216</v>
      </c>
      <c r="AU247" s="142" t="s">
        <v>90</v>
      </c>
      <c r="AY247" s="16" t="s">
        <v>123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88</v>
      </c>
      <c r="BK247" s="143">
        <f>ROUND(I247*H247,2)</f>
        <v>0</v>
      </c>
      <c r="BL247" s="16" t="s">
        <v>130</v>
      </c>
      <c r="BM247" s="142" t="s">
        <v>396</v>
      </c>
    </row>
    <row r="248" spans="2:65" s="12" customFormat="1" ht="11.25">
      <c r="B248" s="148"/>
      <c r="D248" s="144" t="s">
        <v>143</v>
      </c>
      <c r="E248" s="149" t="s">
        <v>1</v>
      </c>
      <c r="F248" s="150" t="s">
        <v>397</v>
      </c>
      <c r="H248" s="151">
        <v>39.799999999999997</v>
      </c>
      <c r="I248" s="152"/>
      <c r="L248" s="148"/>
      <c r="M248" s="153"/>
      <c r="T248" s="154"/>
      <c r="AT248" s="149" t="s">
        <v>143</v>
      </c>
      <c r="AU248" s="149" t="s">
        <v>90</v>
      </c>
      <c r="AV248" s="12" t="s">
        <v>90</v>
      </c>
      <c r="AW248" s="12" t="s">
        <v>36</v>
      </c>
      <c r="AX248" s="12" t="s">
        <v>80</v>
      </c>
      <c r="AY248" s="149" t="s">
        <v>123</v>
      </c>
    </row>
    <row r="249" spans="2:65" s="13" customFormat="1" ht="11.25">
      <c r="B249" s="155"/>
      <c r="D249" s="144" t="s">
        <v>143</v>
      </c>
      <c r="E249" s="156" t="s">
        <v>1</v>
      </c>
      <c r="F249" s="157" t="s">
        <v>155</v>
      </c>
      <c r="H249" s="158">
        <v>39.799999999999997</v>
      </c>
      <c r="I249" s="159"/>
      <c r="L249" s="155"/>
      <c r="M249" s="160"/>
      <c r="T249" s="161"/>
      <c r="AT249" s="156" t="s">
        <v>143</v>
      </c>
      <c r="AU249" s="156" t="s">
        <v>90</v>
      </c>
      <c r="AV249" s="13" t="s">
        <v>130</v>
      </c>
      <c r="AW249" s="13" t="s">
        <v>36</v>
      </c>
      <c r="AX249" s="13" t="s">
        <v>88</v>
      </c>
      <c r="AY249" s="156" t="s">
        <v>123</v>
      </c>
    </row>
    <row r="250" spans="2:65" s="1" customFormat="1" ht="24">
      <c r="B250" s="31"/>
      <c r="C250" s="131" t="s">
        <v>398</v>
      </c>
      <c r="D250" s="131" t="s">
        <v>126</v>
      </c>
      <c r="E250" s="132" t="s">
        <v>399</v>
      </c>
      <c r="F250" s="133" t="s">
        <v>400</v>
      </c>
      <c r="G250" s="134" t="s">
        <v>147</v>
      </c>
      <c r="H250" s="135">
        <v>328.26</v>
      </c>
      <c r="I250" s="136"/>
      <c r="J250" s="137">
        <f>ROUND(I250*H250,2)</f>
        <v>0</v>
      </c>
      <c r="K250" s="133" t="s">
        <v>1</v>
      </c>
      <c r="L250" s="31"/>
      <c r="M250" s="138" t="s">
        <v>1</v>
      </c>
      <c r="N250" s="139" t="s">
        <v>45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130</v>
      </c>
      <c r="AT250" s="142" t="s">
        <v>126</v>
      </c>
      <c r="AU250" s="142" t="s">
        <v>90</v>
      </c>
      <c r="AY250" s="16" t="s">
        <v>123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6" t="s">
        <v>88</v>
      </c>
      <c r="BK250" s="143">
        <f>ROUND(I250*H250,2)</f>
        <v>0</v>
      </c>
      <c r="BL250" s="16" t="s">
        <v>130</v>
      </c>
      <c r="BM250" s="142" t="s">
        <v>401</v>
      </c>
    </row>
    <row r="251" spans="2:65" s="11" customFormat="1" ht="22.9" customHeight="1">
      <c r="B251" s="119"/>
      <c r="D251" s="120" t="s">
        <v>79</v>
      </c>
      <c r="E251" s="129" t="s">
        <v>402</v>
      </c>
      <c r="F251" s="129" t="s">
        <v>403</v>
      </c>
      <c r="I251" s="122"/>
      <c r="J251" s="130">
        <f>BK251</f>
        <v>0</v>
      </c>
      <c r="L251" s="119"/>
      <c r="M251" s="124"/>
      <c r="P251" s="125">
        <f>SUM(P252:P261)</f>
        <v>0</v>
      </c>
      <c r="R251" s="125">
        <f>SUM(R252:R261)</f>
        <v>0</v>
      </c>
      <c r="T251" s="126">
        <f>SUM(T252:T261)</f>
        <v>0</v>
      </c>
      <c r="AR251" s="120" t="s">
        <v>88</v>
      </c>
      <c r="AT251" s="127" t="s">
        <v>79</v>
      </c>
      <c r="AU251" s="127" t="s">
        <v>88</v>
      </c>
      <c r="AY251" s="120" t="s">
        <v>123</v>
      </c>
      <c r="BK251" s="128">
        <f>SUM(BK252:BK261)</f>
        <v>0</v>
      </c>
    </row>
    <row r="252" spans="2:65" s="1" customFormat="1" ht="24">
      <c r="B252" s="31"/>
      <c r="C252" s="131" t="s">
        <v>404</v>
      </c>
      <c r="D252" s="131" t="s">
        <v>126</v>
      </c>
      <c r="E252" s="132" t="s">
        <v>405</v>
      </c>
      <c r="F252" s="133" t="s">
        <v>406</v>
      </c>
      <c r="G252" s="134" t="s">
        <v>136</v>
      </c>
      <c r="H252" s="135">
        <v>12</v>
      </c>
      <c r="I252" s="136"/>
      <c r="J252" s="137">
        <f>ROUND(I252*H252,2)</f>
        <v>0</v>
      </c>
      <c r="K252" s="133" t="s">
        <v>1</v>
      </c>
      <c r="L252" s="31"/>
      <c r="M252" s="138" t="s">
        <v>1</v>
      </c>
      <c r="N252" s="139" t="s">
        <v>45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130</v>
      </c>
      <c r="AT252" s="142" t="s">
        <v>126</v>
      </c>
      <c r="AU252" s="142" t="s">
        <v>90</v>
      </c>
      <c r="AY252" s="16" t="s">
        <v>123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6" t="s">
        <v>88</v>
      </c>
      <c r="BK252" s="143">
        <f>ROUND(I252*H252,2)</f>
        <v>0</v>
      </c>
      <c r="BL252" s="16" t="s">
        <v>130</v>
      </c>
      <c r="BM252" s="142" t="s">
        <v>407</v>
      </c>
    </row>
    <row r="253" spans="2:65" s="1" customFormat="1" ht="24">
      <c r="B253" s="31"/>
      <c r="C253" s="131" t="s">
        <v>408</v>
      </c>
      <c r="D253" s="131" t="s">
        <v>126</v>
      </c>
      <c r="E253" s="132" t="s">
        <v>409</v>
      </c>
      <c r="F253" s="133" t="s">
        <v>410</v>
      </c>
      <c r="G253" s="134" t="s">
        <v>136</v>
      </c>
      <c r="H253" s="135">
        <v>12</v>
      </c>
      <c r="I253" s="136"/>
      <c r="J253" s="137">
        <f>ROUND(I253*H253,2)</f>
        <v>0</v>
      </c>
      <c r="K253" s="133" t="s">
        <v>1</v>
      </c>
      <c r="L253" s="31"/>
      <c r="M253" s="138" t="s">
        <v>1</v>
      </c>
      <c r="N253" s="139" t="s">
        <v>45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130</v>
      </c>
      <c r="AT253" s="142" t="s">
        <v>126</v>
      </c>
      <c r="AU253" s="142" t="s">
        <v>90</v>
      </c>
      <c r="AY253" s="16" t="s">
        <v>123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6" t="s">
        <v>88</v>
      </c>
      <c r="BK253" s="143">
        <f>ROUND(I253*H253,2)</f>
        <v>0</v>
      </c>
      <c r="BL253" s="16" t="s">
        <v>130</v>
      </c>
      <c r="BM253" s="142" t="s">
        <v>411</v>
      </c>
    </row>
    <row r="254" spans="2:65" s="1" customFormat="1" ht="29.25">
      <c r="B254" s="31"/>
      <c r="D254" s="144" t="s">
        <v>132</v>
      </c>
      <c r="F254" s="145" t="s">
        <v>412</v>
      </c>
      <c r="I254" s="146"/>
      <c r="L254" s="31"/>
      <c r="M254" s="147"/>
      <c r="T254" s="55"/>
      <c r="AT254" s="16" t="s">
        <v>132</v>
      </c>
      <c r="AU254" s="16" t="s">
        <v>90</v>
      </c>
    </row>
    <row r="255" spans="2:65" s="1" customFormat="1" ht="16.5" customHeight="1">
      <c r="B255" s="31"/>
      <c r="C255" s="162" t="s">
        <v>413</v>
      </c>
      <c r="D255" s="162" t="s">
        <v>216</v>
      </c>
      <c r="E255" s="163" t="s">
        <v>414</v>
      </c>
      <c r="F255" s="164" t="s">
        <v>415</v>
      </c>
      <c r="G255" s="165" t="s">
        <v>136</v>
      </c>
      <c r="H255" s="166">
        <v>6</v>
      </c>
      <c r="I255" s="167"/>
      <c r="J255" s="168">
        <f t="shared" ref="J255:J261" si="10">ROUND(I255*H255,2)</f>
        <v>0</v>
      </c>
      <c r="K255" s="164" t="s">
        <v>1</v>
      </c>
      <c r="L255" s="169"/>
      <c r="M255" s="170" t="s">
        <v>1</v>
      </c>
      <c r="N255" s="171" t="s">
        <v>45</v>
      </c>
      <c r="P255" s="140">
        <f t="shared" ref="P255:P261" si="11">O255*H255</f>
        <v>0</v>
      </c>
      <c r="Q255" s="140">
        <v>0</v>
      </c>
      <c r="R255" s="140">
        <f t="shared" ref="R255:R261" si="12">Q255*H255</f>
        <v>0</v>
      </c>
      <c r="S255" s="140">
        <v>0</v>
      </c>
      <c r="T255" s="141">
        <f t="shared" ref="T255:T261" si="13">S255*H255</f>
        <v>0</v>
      </c>
      <c r="AR255" s="142" t="s">
        <v>164</v>
      </c>
      <c r="AT255" s="142" t="s">
        <v>216</v>
      </c>
      <c r="AU255" s="142" t="s">
        <v>90</v>
      </c>
      <c r="AY255" s="16" t="s">
        <v>123</v>
      </c>
      <c r="BE255" s="143">
        <f t="shared" ref="BE255:BE261" si="14">IF(N255="základní",J255,0)</f>
        <v>0</v>
      </c>
      <c r="BF255" s="143">
        <f t="shared" ref="BF255:BF261" si="15">IF(N255="snížená",J255,0)</f>
        <v>0</v>
      </c>
      <c r="BG255" s="143">
        <f t="shared" ref="BG255:BG261" si="16">IF(N255="zákl. přenesená",J255,0)</f>
        <v>0</v>
      </c>
      <c r="BH255" s="143">
        <f t="shared" ref="BH255:BH261" si="17">IF(N255="sníž. přenesená",J255,0)</f>
        <v>0</v>
      </c>
      <c r="BI255" s="143">
        <f t="shared" ref="BI255:BI261" si="18">IF(N255="nulová",J255,0)</f>
        <v>0</v>
      </c>
      <c r="BJ255" s="16" t="s">
        <v>88</v>
      </c>
      <c r="BK255" s="143">
        <f t="shared" ref="BK255:BK261" si="19">ROUND(I255*H255,2)</f>
        <v>0</v>
      </c>
      <c r="BL255" s="16" t="s">
        <v>130</v>
      </c>
      <c r="BM255" s="142" t="s">
        <v>416</v>
      </c>
    </row>
    <row r="256" spans="2:65" s="1" customFormat="1" ht="24">
      <c r="B256" s="31"/>
      <c r="C256" s="162" t="s">
        <v>417</v>
      </c>
      <c r="D256" s="162" t="s">
        <v>216</v>
      </c>
      <c r="E256" s="163" t="s">
        <v>418</v>
      </c>
      <c r="F256" s="164" t="s">
        <v>419</v>
      </c>
      <c r="G256" s="165" t="s">
        <v>136</v>
      </c>
      <c r="H256" s="166">
        <v>12</v>
      </c>
      <c r="I256" s="167"/>
      <c r="J256" s="168">
        <f t="shared" si="10"/>
        <v>0</v>
      </c>
      <c r="K256" s="164" t="s">
        <v>1</v>
      </c>
      <c r="L256" s="169"/>
      <c r="M256" s="170" t="s">
        <v>1</v>
      </c>
      <c r="N256" s="171" t="s">
        <v>45</v>
      </c>
      <c r="P256" s="140">
        <f t="shared" si="11"/>
        <v>0</v>
      </c>
      <c r="Q256" s="140">
        <v>0</v>
      </c>
      <c r="R256" s="140">
        <f t="shared" si="12"/>
        <v>0</v>
      </c>
      <c r="S256" s="140">
        <v>0</v>
      </c>
      <c r="T256" s="141">
        <f t="shared" si="13"/>
        <v>0</v>
      </c>
      <c r="AR256" s="142" t="s">
        <v>164</v>
      </c>
      <c r="AT256" s="142" t="s">
        <v>216</v>
      </c>
      <c r="AU256" s="142" t="s">
        <v>90</v>
      </c>
      <c r="AY256" s="16" t="s">
        <v>123</v>
      </c>
      <c r="BE256" s="143">
        <f t="shared" si="14"/>
        <v>0</v>
      </c>
      <c r="BF256" s="143">
        <f t="shared" si="15"/>
        <v>0</v>
      </c>
      <c r="BG256" s="143">
        <f t="shared" si="16"/>
        <v>0</v>
      </c>
      <c r="BH256" s="143">
        <f t="shared" si="17"/>
        <v>0</v>
      </c>
      <c r="BI256" s="143">
        <f t="shared" si="18"/>
        <v>0</v>
      </c>
      <c r="BJ256" s="16" t="s">
        <v>88</v>
      </c>
      <c r="BK256" s="143">
        <f t="shared" si="19"/>
        <v>0</v>
      </c>
      <c r="BL256" s="16" t="s">
        <v>130</v>
      </c>
      <c r="BM256" s="142" t="s">
        <v>420</v>
      </c>
    </row>
    <row r="257" spans="2:65" s="1" customFormat="1" ht="24">
      <c r="B257" s="31"/>
      <c r="C257" s="162" t="s">
        <v>421</v>
      </c>
      <c r="D257" s="162" t="s">
        <v>216</v>
      </c>
      <c r="E257" s="163" t="s">
        <v>422</v>
      </c>
      <c r="F257" s="164" t="s">
        <v>423</v>
      </c>
      <c r="G257" s="165" t="s">
        <v>136</v>
      </c>
      <c r="H257" s="166">
        <v>12</v>
      </c>
      <c r="I257" s="167"/>
      <c r="J257" s="168">
        <f t="shared" si="10"/>
        <v>0</v>
      </c>
      <c r="K257" s="164" t="s">
        <v>1</v>
      </c>
      <c r="L257" s="169"/>
      <c r="M257" s="170" t="s">
        <v>1</v>
      </c>
      <c r="N257" s="171" t="s">
        <v>45</v>
      </c>
      <c r="P257" s="140">
        <f t="shared" si="11"/>
        <v>0</v>
      </c>
      <c r="Q257" s="140">
        <v>0</v>
      </c>
      <c r="R257" s="140">
        <f t="shared" si="12"/>
        <v>0</v>
      </c>
      <c r="S257" s="140">
        <v>0</v>
      </c>
      <c r="T257" s="141">
        <f t="shared" si="13"/>
        <v>0</v>
      </c>
      <c r="AR257" s="142" t="s">
        <v>164</v>
      </c>
      <c r="AT257" s="142" t="s">
        <v>216</v>
      </c>
      <c r="AU257" s="142" t="s">
        <v>90</v>
      </c>
      <c r="AY257" s="16" t="s">
        <v>123</v>
      </c>
      <c r="BE257" s="143">
        <f t="shared" si="14"/>
        <v>0</v>
      </c>
      <c r="BF257" s="143">
        <f t="shared" si="15"/>
        <v>0</v>
      </c>
      <c r="BG257" s="143">
        <f t="shared" si="16"/>
        <v>0</v>
      </c>
      <c r="BH257" s="143">
        <f t="shared" si="17"/>
        <v>0</v>
      </c>
      <c r="BI257" s="143">
        <f t="shared" si="18"/>
        <v>0</v>
      </c>
      <c r="BJ257" s="16" t="s">
        <v>88</v>
      </c>
      <c r="BK257" s="143">
        <f t="shared" si="19"/>
        <v>0</v>
      </c>
      <c r="BL257" s="16" t="s">
        <v>130</v>
      </c>
      <c r="BM257" s="142" t="s">
        <v>424</v>
      </c>
    </row>
    <row r="258" spans="2:65" s="1" customFormat="1" ht="16.5" customHeight="1">
      <c r="B258" s="31"/>
      <c r="C258" s="162" t="s">
        <v>425</v>
      </c>
      <c r="D258" s="162" t="s">
        <v>216</v>
      </c>
      <c r="E258" s="163" t="s">
        <v>426</v>
      </c>
      <c r="F258" s="164" t="s">
        <v>427</v>
      </c>
      <c r="G258" s="165" t="s">
        <v>136</v>
      </c>
      <c r="H258" s="166">
        <v>12</v>
      </c>
      <c r="I258" s="167"/>
      <c r="J258" s="168">
        <f t="shared" si="10"/>
        <v>0</v>
      </c>
      <c r="K258" s="164" t="s">
        <v>1</v>
      </c>
      <c r="L258" s="169"/>
      <c r="M258" s="170" t="s">
        <v>1</v>
      </c>
      <c r="N258" s="171" t="s">
        <v>45</v>
      </c>
      <c r="P258" s="140">
        <f t="shared" si="11"/>
        <v>0</v>
      </c>
      <c r="Q258" s="140">
        <v>0</v>
      </c>
      <c r="R258" s="140">
        <f t="shared" si="12"/>
        <v>0</v>
      </c>
      <c r="S258" s="140">
        <v>0</v>
      </c>
      <c r="T258" s="141">
        <f t="shared" si="13"/>
        <v>0</v>
      </c>
      <c r="AR258" s="142" t="s">
        <v>164</v>
      </c>
      <c r="AT258" s="142" t="s">
        <v>216</v>
      </c>
      <c r="AU258" s="142" t="s">
        <v>90</v>
      </c>
      <c r="AY258" s="16" t="s">
        <v>123</v>
      </c>
      <c r="BE258" s="143">
        <f t="shared" si="14"/>
        <v>0</v>
      </c>
      <c r="BF258" s="143">
        <f t="shared" si="15"/>
        <v>0</v>
      </c>
      <c r="BG258" s="143">
        <f t="shared" si="16"/>
        <v>0</v>
      </c>
      <c r="BH258" s="143">
        <f t="shared" si="17"/>
        <v>0</v>
      </c>
      <c r="BI258" s="143">
        <f t="shared" si="18"/>
        <v>0</v>
      </c>
      <c r="BJ258" s="16" t="s">
        <v>88</v>
      </c>
      <c r="BK258" s="143">
        <f t="shared" si="19"/>
        <v>0</v>
      </c>
      <c r="BL258" s="16" t="s">
        <v>130</v>
      </c>
      <c r="BM258" s="142" t="s">
        <v>428</v>
      </c>
    </row>
    <row r="259" spans="2:65" s="1" customFormat="1" ht="24.2" customHeight="1">
      <c r="B259" s="31"/>
      <c r="C259" s="162" t="s">
        <v>429</v>
      </c>
      <c r="D259" s="162" t="s">
        <v>216</v>
      </c>
      <c r="E259" s="163" t="s">
        <v>430</v>
      </c>
      <c r="F259" s="164" t="s">
        <v>431</v>
      </c>
      <c r="G259" s="165" t="s">
        <v>136</v>
      </c>
      <c r="H259" s="166">
        <v>12</v>
      </c>
      <c r="I259" s="167"/>
      <c r="J259" s="168">
        <f t="shared" si="10"/>
        <v>0</v>
      </c>
      <c r="K259" s="164" t="s">
        <v>1</v>
      </c>
      <c r="L259" s="169"/>
      <c r="M259" s="170" t="s">
        <v>1</v>
      </c>
      <c r="N259" s="171" t="s">
        <v>45</v>
      </c>
      <c r="P259" s="140">
        <f t="shared" si="11"/>
        <v>0</v>
      </c>
      <c r="Q259" s="140">
        <v>0</v>
      </c>
      <c r="R259" s="140">
        <f t="shared" si="12"/>
        <v>0</v>
      </c>
      <c r="S259" s="140">
        <v>0</v>
      </c>
      <c r="T259" s="141">
        <f t="shared" si="13"/>
        <v>0</v>
      </c>
      <c r="AR259" s="142" t="s">
        <v>164</v>
      </c>
      <c r="AT259" s="142" t="s">
        <v>216</v>
      </c>
      <c r="AU259" s="142" t="s">
        <v>90</v>
      </c>
      <c r="AY259" s="16" t="s">
        <v>123</v>
      </c>
      <c r="BE259" s="143">
        <f t="shared" si="14"/>
        <v>0</v>
      </c>
      <c r="BF259" s="143">
        <f t="shared" si="15"/>
        <v>0</v>
      </c>
      <c r="BG259" s="143">
        <f t="shared" si="16"/>
        <v>0</v>
      </c>
      <c r="BH259" s="143">
        <f t="shared" si="17"/>
        <v>0</v>
      </c>
      <c r="BI259" s="143">
        <f t="shared" si="18"/>
        <v>0</v>
      </c>
      <c r="BJ259" s="16" t="s">
        <v>88</v>
      </c>
      <c r="BK259" s="143">
        <f t="shared" si="19"/>
        <v>0</v>
      </c>
      <c r="BL259" s="16" t="s">
        <v>130</v>
      </c>
      <c r="BM259" s="142" t="s">
        <v>432</v>
      </c>
    </row>
    <row r="260" spans="2:65" s="1" customFormat="1" ht="16.5" customHeight="1">
      <c r="B260" s="31"/>
      <c r="C260" s="162" t="s">
        <v>433</v>
      </c>
      <c r="D260" s="162" t="s">
        <v>216</v>
      </c>
      <c r="E260" s="163" t="s">
        <v>247</v>
      </c>
      <c r="F260" s="164" t="s">
        <v>434</v>
      </c>
      <c r="G260" s="165" t="s">
        <v>147</v>
      </c>
      <c r="H260" s="166">
        <v>2.601</v>
      </c>
      <c r="I260" s="167"/>
      <c r="J260" s="168">
        <f t="shared" si="10"/>
        <v>0</v>
      </c>
      <c r="K260" s="164" t="s">
        <v>1</v>
      </c>
      <c r="L260" s="169"/>
      <c r="M260" s="170" t="s">
        <v>1</v>
      </c>
      <c r="N260" s="171" t="s">
        <v>45</v>
      </c>
      <c r="P260" s="140">
        <f t="shared" si="11"/>
        <v>0</v>
      </c>
      <c r="Q260" s="140">
        <v>0</v>
      </c>
      <c r="R260" s="140">
        <f t="shared" si="12"/>
        <v>0</v>
      </c>
      <c r="S260" s="140">
        <v>0</v>
      </c>
      <c r="T260" s="141">
        <f t="shared" si="13"/>
        <v>0</v>
      </c>
      <c r="AR260" s="142" t="s">
        <v>164</v>
      </c>
      <c r="AT260" s="142" t="s">
        <v>216</v>
      </c>
      <c r="AU260" s="142" t="s">
        <v>90</v>
      </c>
      <c r="AY260" s="16" t="s">
        <v>123</v>
      </c>
      <c r="BE260" s="143">
        <f t="shared" si="14"/>
        <v>0</v>
      </c>
      <c r="BF260" s="143">
        <f t="shared" si="15"/>
        <v>0</v>
      </c>
      <c r="BG260" s="143">
        <f t="shared" si="16"/>
        <v>0</v>
      </c>
      <c r="BH260" s="143">
        <f t="shared" si="17"/>
        <v>0</v>
      </c>
      <c r="BI260" s="143">
        <f t="shared" si="18"/>
        <v>0</v>
      </c>
      <c r="BJ260" s="16" t="s">
        <v>88</v>
      </c>
      <c r="BK260" s="143">
        <f t="shared" si="19"/>
        <v>0</v>
      </c>
      <c r="BL260" s="16" t="s">
        <v>130</v>
      </c>
      <c r="BM260" s="142" t="s">
        <v>435</v>
      </c>
    </row>
    <row r="261" spans="2:65" s="1" customFormat="1" ht="16.5" customHeight="1">
      <c r="B261" s="31"/>
      <c r="C261" s="131" t="s">
        <v>436</v>
      </c>
      <c r="D261" s="131" t="s">
        <v>126</v>
      </c>
      <c r="E261" s="132" t="s">
        <v>437</v>
      </c>
      <c r="F261" s="133" t="s">
        <v>438</v>
      </c>
      <c r="G261" s="134" t="s">
        <v>136</v>
      </c>
      <c r="H261" s="135">
        <v>12</v>
      </c>
      <c r="I261" s="136"/>
      <c r="J261" s="137">
        <f t="shared" si="10"/>
        <v>0</v>
      </c>
      <c r="K261" s="133" t="s">
        <v>1</v>
      </c>
      <c r="L261" s="31"/>
      <c r="M261" s="138" t="s">
        <v>1</v>
      </c>
      <c r="N261" s="139" t="s">
        <v>45</v>
      </c>
      <c r="P261" s="140">
        <f t="shared" si="11"/>
        <v>0</v>
      </c>
      <c r="Q261" s="140">
        <v>0</v>
      </c>
      <c r="R261" s="140">
        <f t="shared" si="12"/>
        <v>0</v>
      </c>
      <c r="S261" s="140">
        <v>0</v>
      </c>
      <c r="T261" s="141">
        <f t="shared" si="13"/>
        <v>0</v>
      </c>
      <c r="AR261" s="142" t="s">
        <v>130</v>
      </c>
      <c r="AT261" s="142" t="s">
        <v>126</v>
      </c>
      <c r="AU261" s="142" t="s">
        <v>90</v>
      </c>
      <c r="AY261" s="16" t="s">
        <v>123</v>
      </c>
      <c r="BE261" s="143">
        <f t="shared" si="14"/>
        <v>0</v>
      </c>
      <c r="BF261" s="143">
        <f t="shared" si="15"/>
        <v>0</v>
      </c>
      <c r="BG261" s="143">
        <f t="shared" si="16"/>
        <v>0</v>
      </c>
      <c r="BH261" s="143">
        <f t="shared" si="17"/>
        <v>0</v>
      </c>
      <c r="BI261" s="143">
        <f t="shared" si="18"/>
        <v>0</v>
      </c>
      <c r="BJ261" s="16" t="s">
        <v>88</v>
      </c>
      <c r="BK261" s="143">
        <f t="shared" si="19"/>
        <v>0</v>
      </c>
      <c r="BL261" s="16" t="s">
        <v>130</v>
      </c>
      <c r="BM261" s="142" t="s">
        <v>439</v>
      </c>
    </row>
    <row r="262" spans="2:65" s="11" customFormat="1" ht="22.9" customHeight="1">
      <c r="B262" s="119"/>
      <c r="D262" s="120" t="s">
        <v>79</v>
      </c>
      <c r="E262" s="129" t="s">
        <v>440</v>
      </c>
      <c r="F262" s="129" t="s">
        <v>441</v>
      </c>
      <c r="I262" s="122"/>
      <c r="J262" s="130">
        <f>BK262</f>
        <v>0</v>
      </c>
      <c r="L262" s="119"/>
      <c r="M262" s="124"/>
      <c r="P262" s="125">
        <f>SUM(P263:P297)</f>
        <v>0</v>
      </c>
      <c r="R262" s="125">
        <f>SUM(R263:R297)</f>
        <v>4055.96931</v>
      </c>
      <c r="T262" s="126">
        <f>SUM(T263:T297)</f>
        <v>0</v>
      </c>
      <c r="AR262" s="120" t="s">
        <v>150</v>
      </c>
      <c r="AT262" s="127" t="s">
        <v>79</v>
      </c>
      <c r="AU262" s="127" t="s">
        <v>88</v>
      </c>
      <c r="AY262" s="120" t="s">
        <v>123</v>
      </c>
      <c r="BK262" s="128">
        <f>SUM(BK263:BK297)</f>
        <v>0</v>
      </c>
    </row>
    <row r="263" spans="2:65" s="1" customFormat="1" ht="24">
      <c r="B263" s="31"/>
      <c r="C263" s="131" t="s">
        <v>442</v>
      </c>
      <c r="D263" s="131" t="s">
        <v>126</v>
      </c>
      <c r="E263" s="132" t="s">
        <v>443</v>
      </c>
      <c r="F263" s="133" t="s">
        <v>444</v>
      </c>
      <c r="G263" s="134" t="s">
        <v>207</v>
      </c>
      <c r="H263" s="135">
        <v>2</v>
      </c>
      <c r="I263" s="136"/>
      <c r="J263" s="137">
        <f>ROUND(I263*H263,2)</f>
        <v>0</v>
      </c>
      <c r="K263" s="133" t="s">
        <v>1</v>
      </c>
      <c r="L263" s="31"/>
      <c r="M263" s="138" t="s">
        <v>1</v>
      </c>
      <c r="N263" s="139" t="s">
        <v>45</v>
      </c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AR263" s="142" t="s">
        <v>130</v>
      </c>
      <c r="AT263" s="142" t="s">
        <v>126</v>
      </c>
      <c r="AU263" s="142" t="s">
        <v>90</v>
      </c>
      <c r="AY263" s="16" t="s">
        <v>123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6" t="s">
        <v>88</v>
      </c>
      <c r="BK263" s="143">
        <f>ROUND(I263*H263,2)</f>
        <v>0</v>
      </c>
      <c r="BL263" s="16" t="s">
        <v>130</v>
      </c>
      <c r="BM263" s="142" t="s">
        <v>445</v>
      </c>
    </row>
    <row r="264" spans="2:65" s="1" customFormat="1" ht="21.75" customHeight="1">
      <c r="B264" s="31"/>
      <c r="C264" s="131" t="s">
        <v>446</v>
      </c>
      <c r="D264" s="131" t="s">
        <v>126</v>
      </c>
      <c r="E264" s="132" t="s">
        <v>447</v>
      </c>
      <c r="F264" s="133" t="s">
        <v>448</v>
      </c>
      <c r="G264" s="134" t="s">
        <v>280</v>
      </c>
      <c r="H264" s="135">
        <v>17</v>
      </c>
      <c r="I264" s="136"/>
      <c r="J264" s="137">
        <f>ROUND(I264*H264,2)</f>
        <v>0</v>
      </c>
      <c r="K264" s="133" t="s">
        <v>1</v>
      </c>
      <c r="L264" s="31"/>
      <c r="M264" s="138" t="s">
        <v>1</v>
      </c>
      <c r="N264" s="139" t="s">
        <v>45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449</v>
      </c>
      <c r="AT264" s="142" t="s">
        <v>126</v>
      </c>
      <c r="AU264" s="142" t="s">
        <v>90</v>
      </c>
      <c r="AY264" s="16" t="s">
        <v>123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6" t="s">
        <v>88</v>
      </c>
      <c r="BK264" s="143">
        <f>ROUND(I264*H264,2)</f>
        <v>0</v>
      </c>
      <c r="BL264" s="16" t="s">
        <v>449</v>
      </c>
      <c r="BM264" s="142" t="s">
        <v>450</v>
      </c>
    </row>
    <row r="265" spans="2:65" s="1" customFormat="1" ht="19.5">
      <c r="B265" s="31"/>
      <c r="D265" s="144" t="s">
        <v>132</v>
      </c>
      <c r="F265" s="145" t="s">
        <v>451</v>
      </c>
      <c r="I265" s="146"/>
      <c r="L265" s="31"/>
      <c r="M265" s="147"/>
      <c r="T265" s="55"/>
      <c r="AT265" s="16" t="s">
        <v>132</v>
      </c>
      <c r="AU265" s="16" t="s">
        <v>90</v>
      </c>
    </row>
    <row r="266" spans="2:65" s="1" customFormat="1" ht="55.5" customHeight="1">
      <c r="B266" s="31"/>
      <c r="C266" s="131" t="s">
        <v>452</v>
      </c>
      <c r="D266" s="131" t="s">
        <v>126</v>
      </c>
      <c r="E266" s="132" t="s">
        <v>453</v>
      </c>
      <c r="F266" s="133" t="s">
        <v>166</v>
      </c>
      <c r="G266" s="134" t="s">
        <v>129</v>
      </c>
      <c r="H266" s="135">
        <v>585.20000000000005</v>
      </c>
      <c r="I266" s="136"/>
      <c r="J266" s="137">
        <f>ROUND(I266*H266,2)</f>
        <v>0</v>
      </c>
      <c r="K266" s="133" t="s">
        <v>1</v>
      </c>
      <c r="L266" s="31"/>
      <c r="M266" s="138" t="s">
        <v>1</v>
      </c>
      <c r="N266" s="139" t="s">
        <v>45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130</v>
      </c>
      <c r="AT266" s="142" t="s">
        <v>126</v>
      </c>
      <c r="AU266" s="142" t="s">
        <v>90</v>
      </c>
      <c r="AY266" s="16" t="s">
        <v>123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6" t="s">
        <v>88</v>
      </c>
      <c r="BK266" s="143">
        <f>ROUND(I266*H266,2)</f>
        <v>0</v>
      </c>
      <c r="BL266" s="16" t="s">
        <v>130</v>
      </c>
      <c r="BM266" s="142" t="s">
        <v>454</v>
      </c>
    </row>
    <row r="267" spans="2:65" s="14" customFormat="1" ht="22.5">
      <c r="B267" s="172"/>
      <c r="D267" s="144" t="s">
        <v>143</v>
      </c>
      <c r="E267" s="173" t="s">
        <v>1</v>
      </c>
      <c r="F267" s="174" t="s">
        <v>455</v>
      </c>
      <c r="H267" s="173" t="s">
        <v>1</v>
      </c>
      <c r="I267" s="175"/>
      <c r="L267" s="172"/>
      <c r="M267" s="176"/>
      <c r="T267" s="177"/>
      <c r="AT267" s="173" t="s">
        <v>143</v>
      </c>
      <c r="AU267" s="173" t="s">
        <v>90</v>
      </c>
      <c r="AV267" s="14" t="s">
        <v>88</v>
      </c>
      <c r="AW267" s="14" t="s">
        <v>36</v>
      </c>
      <c r="AX267" s="14" t="s">
        <v>80</v>
      </c>
      <c r="AY267" s="173" t="s">
        <v>123</v>
      </c>
    </row>
    <row r="268" spans="2:65" s="12" customFormat="1" ht="11.25">
      <c r="B268" s="148"/>
      <c r="D268" s="144" t="s">
        <v>143</v>
      </c>
      <c r="E268" s="149" t="s">
        <v>1</v>
      </c>
      <c r="F268" s="150" t="s">
        <v>456</v>
      </c>
      <c r="H268" s="151">
        <v>585.20000000000005</v>
      </c>
      <c r="I268" s="152"/>
      <c r="L268" s="148"/>
      <c r="M268" s="153"/>
      <c r="T268" s="154"/>
      <c r="AT268" s="149" t="s">
        <v>143</v>
      </c>
      <c r="AU268" s="149" t="s">
        <v>90</v>
      </c>
      <c r="AV268" s="12" t="s">
        <v>90</v>
      </c>
      <c r="AW268" s="12" t="s">
        <v>36</v>
      </c>
      <c r="AX268" s="12" t="s">
        <v>80</v>
      </c>
      <c r="AY268" s="149" t="s">
        <v>123</v>
      </c>
    </row>
    <row r="269" spans="2:65" s="13" customFormat="1" ht="11.25">
      <c r="B269" s="155"/>
      <c r="D269" s="144" t="s">
        <v>143</v>
      </c>
      <c r="E269" s="156" t="s">
        <v>1</v>
      </c>
      <c r="F269" s="157" t="s">
        <v>155</v>
      </c>
      <c r="H269" s="158">
        <v>585.20000000000005</v>
      </c>
      <c r="I269" s="159"/>
      <c r="L269" s="155"/>
      <c r="M269" s="160"/>
      <c r="T269" s="161"/>
      <c r="AT269" s="156" t="s">
        <v>143</v>
      </c>
      <c r="AU269" s="156" t="s">
        <v>90</v>
      </c>
      <c r="AV269" s="13" t="s">
        <v>130</v>
      </c>
      <c r="AW269" s="13" t="s">
        <v>36</v>
      </c>
      <c r="AX269" s="13" t="s">
        <v>88</v>
      </c>
      <c r="AY269" s="156" t="s">
        <v>123</v>
      </c>
    </row>
    <row r="270" spans="2:65" s="1" customFormat="1" ht="36">
      <c r="B270" s="31"/>
      <c r="C270" s="131" t="s">
        <v>457</v>
      </c>
      <c r="D270" s="131" t="s">
        <v>126</v>
      </c>
      <c r="E270" s="132" t="s">
        <v>458</v>
      </c>
      <c r="F270" s="133" t="s">
        <v>459</v>
      </c>
      <c r="G270" s="134" t="s">
        <v>207</v>
      </c>
      <c r="H270" s="135">
        <v>120</v>
      </c>
      <c r="I270" s="136"/>
      <c r="J270" s="137">
        <f>ROUND(I270*H270,2)</f>
        <v>0</v>
      </c>
      <c r="K270" s="133" t="s">
        <v>167</v>
      </c>
      <c r="L270" s="31"/>
      <c r="M270" s="138" t="s">
        <v>1</v>
      </c>
      <c r="N270" s="139" t="s">
        <v>45</v>
      </c>
      <c r="P270" s="140">
        <f>O270*H270</f>
        <v>0</v>
      </c>
      <c r="Q270" s="140">
        <v>1.0000000000000001E-5</v>
      </c>
      <c r="R270" s="140">
        <f>Q270*H270</f>
        <v>1.2000000000000001E-3</v>
      </c>
      <c r="S270" s="140">
        <v>0</v>
      </c>
      <c r="T270" s="141">
        <f>S270*H270</f>
        <v>0</v>
      </c>
      <c r="AR270" s="142" t="s">
        <v>130</v>
      </c>
      <c r="AT270" s="142" t="s">
        <v>126</v>
      </c>
      <c r="AU270" s="142" t="s">
        <v>90</v>
      </c>
      <c r="AY270" s="16" t="s">
        <v>123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6" t="s">
        <v>88</v>
      </c>
      <c r="BK270" s="143">
        <f>ROUND(I270*H270,2)</f>
        <v>0</v>
      </c>
      <c r="BL270" s="16" t="s">
        <v>130</v>
      </c>
      <c r="BM270" s="142" t="s">
        <v>460</v>
      </c>
    </row>
    <row r="271" spans="2:65" s="1" customFormat="1" ht="29.25">
      <c r="B271" s="31"/>
      <c r="D271" s="144" t="s">
        <v>132</v>
      </c>
      <c r="F271" s="145" t="s">
        <v>461</v>
      </c>
      <c r="I271" s="146"/>
      <c r="L271" s="31"/>
      <c r="M271" s="147"/>
      <c r="T271" s="55"/>
      <c r="AT271" s="16" t="s">
        <v>132</v>
      </c>
      <c r="AU271" s="16" t="s">
        <v>90</v>
      </c>
    </row>
    <row r="272" spans="2:65" s="12" customFormat="1" ht="11.25">
      <c r="B272" s="148"/>
      <c r="D272" s="144" t="s">
        <v>143</v>
      </c>
      <c r="E272" s="149" t="s">
        <v>1</v>
      </c>
      <c r="F272" s="150" t="s">
        <v>462</v>
      </c>
      <c r="H272" s="151">
        <v>120</v>
      </c>
      <c r="I272" s="152"/>
      <c r="L272" s="148"/>
      <c r="M272" s="153"/>
      <c r="T272" s="154"/>
      <c r="AT272" s="149" t="s">
        <v>143</v>
      </c>
      <c r="AU272" s="149" t="s">
        <v>90</v>
      </c>
      <c r="AV272" s="12" t="s">
        <v>90</v>
      </c>
      <c r="AW272" s="12" t="s">
        <v>36</v>
      </c>
      <c r="AX272" s="12" t="s">
        <v>80</v>
      </c>
      <c r="AY272" s="149" t="s">
        <v>123</v>
      </c>
    </row>
    <row r="273" spans="2:65" s="13" customFormat="1" ht="11.25">
      <c r="B273" s="155"/>
      <c r="D273" s="144" t="s">
        <v>143</v>
      </c>
      <c r="E273" s="156" t="s">
        <v>1</v>
      </c>
      <c r="F273" s="157" t="s">
        <v>155</v>
      </c>
      <c r="H273" s="158">
        <v>120</v>
      </c>
      <c r="I273" s="159"/>
      <c r="L273" s="155"/>
      <c r="M273" s="160"/>
      <c r="T273" s="161"/>
      <c r="AT273" s="156" t="s">
        <v>143</v>
      </c>
      <c r="AU273" s="156" t="s">
        <v>90</v>
      </c>
      <c r="AV273" s="13" t="s">
        <v>130</v>
      </c>
      <c r="AW273" s="13" t="s">
        <v>36</v>
      </c>
      <c r="AX273" s="13" t="s">
        <v>88</v>
      </c>
      <c r="AY273" s="156" t="s">
        <v>123</v>
      </c>
    </row>
    <row r="274" spans="2:65" s="1" customFormat="1" ht="16.5" customHeight="1">
      <c r="B274" s="31"/>
      <c r="C274" s="162" t="s">
        <v>463</v>
      </c>
      <c r="D274" s="162" t="s">
        <v>216</v>
      </c>
      <c r="E274" s="163" t="s">
        <v>464</v>
      </c>
      <c r="F274" s="164" t="s">
        <v>465</v>
      </c>
      <c r="G274" s="165" t="s">
        <v>207</v>
      </c>
      <c r="H274" s="166">
        <v>121.2</v>
      </c>
      <c r="I274" s="167"/>
      <c r="J274" s="168">
        <f>ROUND(I274*H274,2)</f>
        <v>0</v>
      </c>
      <c r="K274" s="164" t="s">
        <v>167</v>
      </c>
      <c r="L274" s="169"/>
      <c r="M274" s="170" t="s">
        <v>1</v>
      </c>
      <c r="N274" s="171" t="s">
        <v>45</v>
      </c>
      <c r="P274" s="140">
        <f>O274*H274</f>
        <v>0</v>
      </c>
      <c r="Q274" s="140">
        <v>0.30399999999999999</v>
      </c>
      <c r="R274" s="140">
        <f>Q274*H274</f>
        <v>36.844799999999999</v>
      </c>
      <c r="S274" s="140">
        <v>0</v>
      </c>
      <c r="T274" s="141">
        <f>S274*H274</f>
        <v>0</v>
      </c>
      <c r="AR274" s="142" t="s">
        <v>164</v>
      </c>
      <c r="AT274" s="142" t="s">
        <v>216</v>
      </c>
      <c r="AU274" s="142" t="s">
        <v>90</v>
      </c>
      <c r="AY274" s="16" t="s">
        <v>123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6" t="s">
        <v>88</v>
      </c>
      <c r="BK274" s="143">
        <f>ROUND(I274*H274,2)</f>
        <v>0</v>
      </c>
      <c r="BL274" s="16" t="s">
        <v>130</v>
      </c>
      <c r="BM274" s="142" t="s">
        <v>466</v>
      </c>
    </row>
    <row r="275" spans="2:65" s="12" customFormat="1" ht="11.25">
      <c r="B275" s="148"/>
      <c r="D275" s="144" t="s">
        <v>143</v>
      </c>
      <c r="F275" s="150" t="s">
        <v>467</v>
      </c>
      <c r="H275" s="151">
        <v>121.2</v>
      </c>
      <c r="I275" s="152"/>
      <c r="L275" s="148"/>
      <c r="M275" s="153"/>
      <c r="T275" s="154"/>
      <c r="AT275" s="149" t="s">
        <v>143</v>
      </c>
      <c r="AU275" s="149" t="s">
        <v>90</v>
      </c>
      <c r="AV275" s="12" t="s">
        <v>90</v>
      </c>
      <c r="AW275" s="12" t="s">
        <v>4</v>
      </c>
      <c r="AX275" s="12" t="s">
        <v>88</v>
      </c>
      <c r="AY275" s="149" t="s">
        <v>123</v>
      </c>
    </row>
    <row r="276" spans="2:65" s="1" customFormat="1" ht="36">
      <c r="B276" s="31"/>
      <c r="C276" s="131" t="s">
        <v>468</v>
      </c>
      <c r="D276" s="131" t="s">
        <v>126</v>
      </c>
      <c r="E276" s="132" t="s">
        <v>469</v>
      </c>
      <c r="F276" s="133" t="s">
        <v>470</v>
      </c>
      <c r="G276" s="134" t="s">
        <v>207</v>
      </c>
      <c r="H276" s="135">
        <v>20</v>
      </c>
      <c r="I276" s="136"/>
      <c r="J276" s="137">
        <f>ROUND(I276*H276,2)</f>
        <v>0</v>
      </c>
      <c r="K276" s="133" t="s">
        <v>167</v>
      </c>
      <c r="L276" s="31"/>
      <c r="M276" s="138" t="s">
        <v>1</v>
      </c>
      <c r="N276" s="139" t="s">
        <v>45</v>
      </c>
      <c r="P276" s="140">
        <f>O276*H276</f>
        <v>0</v>
      </c>
      <c r="Q276" s="140">
        <v>2.0000000000000002E-5</v>
      </c>
      <c r="R276" s="140">
        <f>Q276*H276</f>
        <v>4.0000000000000002E-4</v>
      </c>
      <c r="S276" s="140">
        <v>0</v>
      </c>
      <c r="T276" s="141">
        <f>S276*H276</f>
        <v>0</v>
      </c>
      <c r="AR276" s="142" t="s">
        <v>130</v>
      </c>
      <c r="AT276" s="142" t="s">
        <v>126</v>
      </c>
      <c r="AU276" s="142" t="s">
        <v>90</v>
      </c>
      <c r="AY276" s="16" t="s">
        <v>123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6" t="s">
        <v>88</v>
      </c>
      <c r="BK276" s="143">
        <f>ROUND(I276*H276,2)</f>
        <v>0</v>
      </c>
      <c r="BL276" s="16" t="s">
        <v>130</v>
      </c>
      <c r="BM276" s="142" t="s">
        <v>471</v>
      </c>
    </row>
    <row r="277" spans="2:65" s="1" customFormat="1" ht="29.25">
      <c r="B277" s="31"/>
      <c r="D277" s="144" t="s">
        <v>132</v>
      </c>
      <c r="F277" s="145" t="s">
        <v>461</v>
      </c>
      <c r="I277" s="146"/>
      <c r="L277" s="31"/>
      <c r="M277" s="147"/>
      <c r="T277" s="55"/>
      <c r="AT277" s="16" t="s">
        <v>132</v>
      </c>
      <c r="AU277" s="16" t="s">
        <v>90</v>
      </c>
    </row>
    <row r="278" spans="2:65" s="1" customFormat="1" ht="16.5" customHeight="1">
      <c r="B278" s="31"/>
      <c r="C278" s="162" t="s">
        <v>472</v>
      </c>
      <c r="D278" s="162" t="s">
        <v>216</v>
      </c>
      <c r="E278" s="163" t="s">
        <v>473</v>
      </c>
      <c r="F278" s="164" t="s">
        <v>474</v>
      </c>
      <c r="G278" s="165" t="s">
        <v>207</v>
      </c>
      <c r="H278" s="166">
        <v>20.2</v>
      </c>
      <c r="I278" s="167"/>
      <c r="J278" s="168">
        <f>ROUND(I278*H278,2)</f>
        <v>0</v>
      </c>
      <c r="K278" s="164" t="s">
        <v>167</v>
      </c>
      <c r="L278" s="169"/>
      <c r="M278" s="170" t="s">
        <v>1</v>
      </c>
      <c r="N278" s="171" t="s">
        <v>45</v>
      </c>
      <c r="P278" s="140">
        <f>O278*H278</f>
        <v>0</v>
      </c>
      <c r="Q278" s="140">
        <v>0.52639999999999998</v>
      </c>
      <c r="R278" s="140">
        <f>Q278*H278</f>
        <v>10.633279999999999</v>
      </c>
      <c r="S278" s="140">
        <v>0</v>
      </c>
      <c r="T278" s="141">
        <f>S278*H278</f>
        <v>0</v>
      </c>
      <c r="AR278" s="142" t="s">
        <v>164</v>
      </c>
      <c r="AT278" s="142" t="s">
        <v>216</v>
      </c>
      <c r="AU278" s="142" t="s">
        <v>90</v>
      </c>
      <c r="AY278" s="16" t="s">
        <v>123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6" t="s">
        <v>88</v>
      </c>
      <c r="BK278" s="143">
        <f>ROUND(I278*H278,2)</f>
        <v>0</v>
      </c>
      <c r="BL278" s="16" t="s">
        <v>130</v>
      </c>
      <c r="BM278" s="142" t="s">
        <v>475</v>
      </c>
    </row>
    <row r="279" spans="2:65" s="12" customFormat="1" ht="11.25">
      <c r="B279" s="148"/>
      <c r="D279" s="144" t="s">
        <v>143</v>
      </c>
      <c r="F279" s="150" t="s">
        <v>476</v>
      </c>
      <c r="H279" s="151">
        <v>20.2</v>
      </c>
      <c r="I279" s="152"/>
      <c r="L279" s="148"/>
      <c r="M279" s="153"/>
      <c r="T279" s="154"/>
      <c r="AT279" s="149" t="s">
        <v>143</v>
      </c>
      <c r="AU279" s="149" t="s">
        <v>90</v>
      </c>
      <c r="AV279" s="12" t="s">
        <v>90</v>
      </c>
      <c r="AW279" s="12" t="s">
        <v>4</v>
      </c>
      <c r="AX279" s="12" t="s">
        <v>88</v>
      </c>
      <c r="AY279" s="149" t="s">
        <v>123</v>
      </c>
    </row>
    <row r="280" spans="2:65" s="1" customFormat="1" ht="36">
      <c r="B280" s="31"/>
      <c r="C280" s="131" t="s">
        <v>477</v>
      </c>
      <c r="D280" s="131" t="s">
        <v>126</v>
      </c>
      <c r="E280" s="132" t="s">
        <v>478</v>
      </c>
      <c r="F280" s="133" t="s">
        <v>479</v>
      </c>
      <c r="G280" s="134" t="s">
        <v>136</v>
      </c>
      <c r="H280" s="135">
        <v>5</v>
      </c>
      <c r="I280" s="136"/>
      <c r="J280" s="137">
        <f>ROUND(I280*H280,2)</f>
        <v>0</v>
      </c>
      <c r="K280" s="133" t="s">
        <v>1</v>
      </c>
      <c r="L280" s="31"/>
      <c r="M280" s="138" t="s">
        <v>1</v>
      </c>
      <c r="N280" s="139" t="s">
        <v>45</v>
      </c>
      <c r="P280" s="140">
        <f>O280*H280</f>
        <v>0</v>
      </c>
      <c r="Q280" s="140">
        <v>12.822710000000001</v>
      </c>
      <c r="R280" s="140">
        <f>Q280*H280</f>
        <v>64.113550000000004</v>
      </c>
      <c r="S280" s="140">
        <v>0</v>
      </c>
      <c r="T280" s="141">
        <f>S280*H280</f>
        <v>0</v>
      </c>
      <c r="AR280" s="142" t="s">
        <v>130</v>
      </c>
      <c r="AT280" s="142" t="s">
        <v>126</v>
      </c>
      <c r="AU280" s="142" t="s">
        <v>90</v>
      </c>
      <c r="AY280" s="16" t="s">
        <v>123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6" t="s">
        <v>88</v>
      </c>
      <c r="BK280" s="143">
        <f>ROUND(I280*H280,2)</f>
        <v>0</v>
      </c>
      <c r="BL280" s="16" t="s">
        <v>130</v>
      </c>
      <c r="BM280" s="142" t="s">
        <v>480</v>
      </c>
    </row>
    <row r="281" spans="2:65" s="1" customFormat="1" ht="29.25">
      <c r="B281" s="31"/>
      <c r="D281" s="144" t="s">
        <v>132</v>
      </c>
      <c r="F281" s="145" t="s">
        <v>481</v>
      </c>
      <c r="I281" s="146"/>
      <c r="L281" s="31"/>
      <c r="M281" s="147"/>
      <c r="T281" s="55"/>
      <c r="AT281" s="16" t="s">
        <v>132</v>
      </c>
      <c r="AU281" s="16" t="s">
        <v>90</v>
      </c>
    </row>
    <row r="282" spans="2:65" s="1" customFormat="1" ht="66.75" customHeight="1">
      <c r="B282" s="31"/>
      <c r="C282" s="131" t="s">
        <v>482</v>
      </c>
      <c r="D282" s="131" t="s">
        <v>126</v>
      </c>
      <c r="E282" s="132" t="s">
        <v>483</v>
      </c>
      <c r="F282" s="133" t="s">
        <v>484</v>
      </c>
      <c r="G282" s="134" t="s">
        <v>129</v>
      </c>
      <c r="H282" s="135">
        <v>277.2</v>
      </c>
      <c r="I282" s="136"/>
      <c r="J282" s="137">
        <f>ROUND(I282*H282,2)</f>
        <v>0</v>
      </c>
      <c r="K282" s="133" t="s">
        <v>167</v>
      </c>
      <c r="L282" s="31"/>
      <c r="M282" s="138" t="s">
        <v>1</v>
      </c>
      <c r="N282" s="139" t="s">
        <v>45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130</v>
      </c>
      <c r="AT282" s="142" t="s">
        <v>126</v>
      </c>
      <c r="AU282" s="142" t="s">
        <v>90</v>
      </c>
      <c r="AY282" s="16" t="s">
        <v>123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6" t="s">
        <v>88</v>
      </c>
      <c r="BK282" s="143">
        <f>ROUND(I282*H282,2)</f>
        <v>0</v>
      </c>
      <c r="BL282" s="16" t="s">
        <v>130</v>
      </c>
      <c r="BM282" s="142" t="s">
        <v>485</v>
      </c>
    </row>
    <row r="283" spans="2:65" s="1" customFormat="1" ht="19.5">
      <c r="B283" s="31"/>
      <c r="D283" s="144" t="s">
        <v>132</v>
      </c>
      <c r="F283" s="145" t="s">
        <v>486</v>
      </c>
      <c r="I283" s="146"/>
      <c r="L283" s="31"/>
      <c r="M283" s="147"/>
      <c r="T283" s="55"/>
      <c r="AT283" s="16" t="s">
        <v>132</v>
      </c>
      <c r="AU283" s="16" t="s">
        <v>90</v>
      </c>
    </row>
    <row r="284" spans="2:65" s="14" customFormat="1" ht="22.5">
      <c r="B284" s="172"/>
      <c r="D284" s="144" t="s">
        <v>143</v>
      </c>
      <c r="E284" s="173" t="s">
        <v>1</v>
      </c>
      <c r="F284" s="174" t="s">
        <v>455</v>
      </c>
      <c r="H284" s="173" t="s">
        <v>1</v>
      </c>
      <c r="I284" s="175"/>
      <c r="L284" s="172"/>
      <c r="M284" s="176"/>
      <c r="T284" s="177"/>
      <c r="AT284" s="173" t="s">
        <v>143</v>
      </c>
      <c r="AU284" s="173" t="s">
        <v>90</v>
      </c>
      <c r="AV284" s="14" t="s">
        <v>88</v>
      </c>
      <c r="AW284" s="14" t="s">
        <v>36</v>
      </c>
      <c r="AX284" s="14" t="s">
        <v>80</v>
      </c>
      <c r="AY284" s="173" t="s">
        <v>123</v>
      </c>
    </row>
    <row r="285" spans="2:65" s="12" customFormat="1" ht="11.25">
      <c r="B285" s="148"/>
      <c r="D285" s="144" t="s">
        <v>143</v>
      </c>
      <c r="E285" s="149" t="s">
        <v>1</v>
      </c>
      <c r="F285" s="150" t="s">
        <v>487</v>
      </c>
      <c r="H285" s="151">
        <v>277.2</v>
      </c>
      <c r="I285" s="152"/>
      <c r="L285" s="148"/>
      <c r="M285" s="153"/>
      <c r="T285" s="154"/>
      <c r="AT285" s="149" t="s">
        <v>143</v>
      </c>
      <c r="AU285" s="149" t="s">
        <v>90</v>
      </c>
      <c r="AV285" s="12" t="s">
        <v>90</v>
      </c>
      <c r="AW285" s="12" t="s">
        <v>36</v>
      </c>
      <c r="AX285" s="12" t="s">
        <v>80</v>
      </c>
      <c r="AY285" s="149" t="s">
        <v>123</v>
      </c>
    </row>
    <row r="286" spans="2:65" s="13" customFormat="1" ht="11.25">
      <c r="B286" s="155"/>
      <c r="D286" s="144" t="s">
        <v>143</v>
      </c>
      <c r="E286" s="156" t="s">
        <v>1</v>
      </c>
      <c r="F286" s="157" t="s">
        <v>155</v>
      </c>
      <c r="H286" s="158">
        <v>277.2</v>
      </c>
      <c r="I286" s="159"/>
      <c r="L286" s="155"/>
      <c r="M286" s="160"/>
      <c r="T286" s="161"/>
      <c r="AT286" s="156" t="s">
        <v>143</v>
      </c>
      <c r="AU286" s="156" t="s">
        <v>90</v>
      </c>
      <c r="AV286" s="13" t="s">
        <v>130</v>
      </c>
      <c r="AW286" s="13" t="s">
        <v>36</v>
      </c>
      <c r="AX286" s="13" t="s">
        <v>88</v>
      </c>
      <c r="AY286" s="156" t="s">
        <v>123</v>
      </c>
    </row>
    <row r="287" spans="2:65" s="1" customFormat="1" ht="16.5" customHeight="1">
      <c r="B287" s="31"/>
      <c r="C287" s="162" t="s">
        <v>488</v>
      </c>
      <c r="D287" s="162" t="s">
        <v>216</v>
      </c>
      <c r="E287" s="163" t="s">
        <v>489</v>
      </c>
      <c r="F287" s="164" t="s">
        <v>490</v>
      </c>
      <c r="G287" s="165" t="s">
        <v>147</v>
      </c>
      <c r="H287" s="166">
        <v>554.4</v>
      </c>
      <c r="I287" s="167"/>
      <c r="J287" s="168">
        <f>ROUND(I287*H287,2)</f>
        <v>0</v>
      </c>
      <c r="K287" s="164" t="s">
        <v>167</v>
      </c>
      <c r="L287" s="169"/>
      <c r="M287" s="170" t="s">
        <v>1</v>
      </c>
      <c r="N287" s="171" t="s">
        <v>45</v>
      </c>
      <c r="P287" s="140">
        <f>O287*H287</f>
        <v>0</v>
      </c>
      <c r="Q287" s="140">
        <v>1</v>
      </c>
      <c r="R287" s="140">
        <f>Q287*H287</f>
        <v>554.4</v>
      </c>
      <c r="S287" s="140">
        <v>0</v>
      </c>
      <c r="T287" s="141">
        <f>S287*H287</f>
        <v>0</v>
      </c>
      <c r="AR287" s="142" t="s">
        <v>164</v>
      </c>
      <c r="AT287" s="142" t="s">
        <v>216</v>
      </c>
      <c r="AU287" s="142" t="s">
        <v>90</v>
      </c>
      <c r="AY287" s="16" t="s">
        <v>123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6" t="s">
        <v>88</v>
      </c>
      <c r="BK287" s="143">
        <f>ROUND(I287*H287,2)</f>
        <v>0</v>
      </c>
      <c r="BL287" s="16" t="s">
        <v>130</v>
      </c>
      <c r="BM287" s="142" t="s">
        <v>491</v>
      </c>
    </row>
    <row r="288" spans="2:65" s="12" customFormat="1" ht="11.25">
      <c r="B288" s="148"/>
      <c r="D288" s="144" t="s">
        <v>143</v>
      </c>
      <c r="F288" s="150" t="s">
        <v>492</v>
      </c>
      <c r="H288" s="151">
        <v>554.4</v>
      </c>
      <c r="I288" s="152"/>
      <c r="L288" s="148"/>
      <c r="M288" s="153"/>
      <c r="T288" s="154"/>
      <c r="AT288" s="149" t="s">
        <v>143</v>
      </c>
      <c r="AU288" s="149" t="s">
        <v>90</v>
      </c>
      <c r="AV288" s="12" t="s">
        <v>90</v>
      </c>
      <c r="AW288" s="12" t="s">
        <v>4</v>
      </c>
      <c r="AX288" s="12" t="s">
        <v>88</v>
      </c>
      <c r="AY288" s="149" t="s">
        <v>123</v>
      </c>
    </row>
    <row r="289" spans="2:65" s="1" customFormat="1" ht="44.25" customHeight="1">
      <c r="B289" s="31"/>
      <c r="C289" s="131" t="s">
        <v>493</v>
      </c>
      <c r="D289" s="131" t="s">
        <v>126</v>
      </c>
      <c r="E289" s="132" t="s">
        <v>494</v>
      </c>
      <c r="F289" s="133" t="s">
        <v>495</v>
      </c>
      <c r="G289" s="134" t="s">
        <v>129</v>
      </c>
      <c r="H289" s="135">
        <v>308</v>
      </c>
      <c r="I289" s="136"/>
      <c r="J289" s="137">
        <f>ROUND(I289*H289,2)</f>
        <v>0</v>
      </c>
      <c r="K289" s="133" t="s">
        <v>167</v>
      </c>
      <c r="L289" s="31"/>
      <c r="M289" s="138" t="s">
        <v>1</v>
      </c>
      <c r="N289" s="139" t="s">
        <v>45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130</v>
      </c>
      <c r="AT289" s="142" t="s">
        <v>126</v>
      </c>
      <c r="AU289" s="142" t="s">
        <v>90</v>
      </c>
      <c r="AY289" s="16" t="s">
        <v>123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6" t="s">
        <v>88</v>
      </c>
      <c r="BK289" s="143">
        <f>ROUND(I289*H289,2)</f>
        <v>0</v>
      </c>
      <c r="BL289" s="16" t="s">
        <v>130</v>
      </c>
      <c r="BM289" s="142" t="s">
        <v>496</v>
      </c>
    </row>
    <row r="290" spans="2:65" s="14" customFormat="1" ht="22.5">
      <c r="B290" s="172"/>
      <c r="D290" s="144" t="s">
        <v>143</v>
      </c>
      <c r="E290" s="173" t="s">
        <v>1</v>
      </c>
      <c r="F290" s="174" t="s">
        <v>455</v>
      </c>
      <c r="H290" s="173" t="s">
        <v>1</v>
      </c>
      <c r="I290" s="175"/>
      <c r="L290" s="172"/>
      <c r="M290" s="176"/>
      <c r="T290" s="177"/>
      <c r="AT290" s="173" t="s">
        <v>143</v>
      </c>
      <c r="AU290" s="173" t="s">
        <v>90</v>
      </c>
      <c r="AV290" s="14" t="s">
        <v>88</v>
      </c>
      <c r="AW290" s="14" t="s">
        <v>36</v>
      </c>
      <c r="AX290" s="14" t="s">
        <v>80</v>
      </c>
      <c r="AY290" s="173" t="s">
        <v>123</v>
      </c>
    </row>
    <row r="291" spans="2:65" s="12" customFormat="1" ht="11.25">
      <c r="B291" s="148"/>
      <c r="D291" s="144" t="s">
        <v>143</v>
      </c>
      <c r="E291" s="149" t="s">
        <v>1</v>
      </c>
      <c r="F291" s="150" t="s">
        <v>497</v>
      </c>
      <c r="H291" s="151">
        <v>308</v>
      </c>
      <c r="I291" s="152"/>
      <c r="L291" s="148"/>
      <c r="M291" s="153"/>
      <c r="T291" s="154"/>
      <c r="AT291" s="149" t="s">
        <v>143</v>
      </c>
      <c r="AU291" s="149" t="s">
        <v>90</v>
      </c>
      <c r="AV291" s="12" t="s">
        <v>90</v>
      </c>
      <c r="AW291" s="12" t="s">
        <v>36</v>
      </c>
      <c r="AX291" s="12" t="s">
        <v>80</v>
      </c>
      <c r="AY291" s="149" t="s">
        <v>123</v>
      </c>
    </row>
    <row r="292" spans="2:65" s="13" customFormat="1" ht="11.25">
      <c r="B292" s="155"/>
      <c r="D292" s="144" t="s">
        <v>143</v>
      </c>
      <c r="E292" s="156" t="s">
        <v>1</v>
      </c>
      <c r="F292" s="157" t="s">
        <v>155</v>
      </c>
      <c r="H292" s="158">
        <v>308</v>
      </c>
      <c r="I292" s="159"/>
      <c r="L292" s="155"/>
      <c r="M292" s="160"/>
      <c r="T292" s="161"/>
      <c r="AT292" s="156" t="s">
        <v>143</v>
      </c>
      <c r="AU292" s="156" t="s">
        <v>90</v>
      </c>
      <c r="AV292" s="13" t="s">
        <v>130</v>
      </c>
      <c r="AW292" s="13" t="s">
        <v>36</v>
      </c>
      <c r="AX292" s="13" t="s">
        <v>88</v>
      </c>
      <c r="AY292" s="156" t="s">
        <v>123</v>
      </c>
    </row>
    <row r="293" spans="2:65" s="1" customFormat="1" ht="36">
      <c r="B293" s="31"/>
      <c r="C293" s="131" t="s">
        <v>498</v>
      </c>
      <c r="D293" s="131" t="s">
        <v>126</v>
      </c>
      <c r="E293" s="132" t="s">
        <v>499</v>
      </c>
      <c r="F293" s="133" t="s">
        <v>500</v>
      </c>
      <c r="G293" s="134" t="s">
        <v>207</v>
      </c>
      <c r="H293" s="135">
        <v>286</v>
      </c>
      <c r="I293" s="136"/>
      <c r="J293" s="137">
        <f>ROUND(I293*H293,2)</f>
        <v>0</v>
      </c>
      <c r="K293" s="133" t="s">
        <v>1</v>
      </c>
      <c r="L293" s="31"/>
      <c r="M293" s="138" t="s">
        <v>1</v>
      </c>
      <c r="N293" s="139" t="s">
        <v>45</v>
      </c>
      <c r="P293" s="140">
        <f>O293*H293</f>
        <v>0</v>
      </c>
      <c r="Q293" s="140">
        <v>5.5282799999999996</v>
      </c>
      <c r="R293" s="140">
        <f>Q293*H293</f>
        <v>1581.08808</v>
      </c>
      <c r="S293" s="140">
        <v>0</v>
      </c>
      <c r="T293" s="141">
        <f>S293*H293</f>
        <v>0</v>
      </c>
      <c r="AR293" s="142" t="s">
        <v>130</v>
      </c>
      <c r="AT293" s="142" t="s">
        <v>126</v>
      </c>
      <c r="AU293" s="142" t="s">
        <v>90</v>
      </c>
      <c r="AY293" s="16" t="s">
        <v>123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6" t="s">
        <v>88</v>
      </c>
      <c r="BK293" s="143">
        <f>ROUND(I293*H293,2)</f>
        <v>0</v>
      </c>
      <c r="BL293" s="16" t="s">
        <v>130</v>
      </c>
      <c r="BM293" s="142" t="s">
        <v>501</v>
      </c>
    </row>
    <row r="294" spans="2:65" s="1" customFormat="1" ht="39">
      <c r="B294" s="31"/>
      <c r="D294" s="144" t="s">
        <v>132</v>
      </c>
      <c r="F294" s="145" t="s">
        <v>502</v>
      </c>
      <c r="I294" s="146"/>
      <c r="L294" s="31"/>
      <c r="M294" s="147"/>
      <c r="T294" s="55"/>
      <c r="AT294" s="16" t="s">
        <v>132</v>
      </c>
      <c r="AU294" s="16" t="s">
        <v>90</v>
      </c>
    </row>
    <row r="295" spans="2:65" s="1" customFormat="1" ht="36">
      <c r="B295" s="31"/>
      <c r="C295" s="131" t="s">
        <v>503</v>
      </c>
      <c r="D295" s="131" t="s">
        <v>126</v>
      </c>
      <c r="E295" s="132" t="s">
        <v>504</v>
      </c>
      <c r="F295" s="133" t="s">
        <v>505</v>
      </c>
      <c r="G295" s="134" t="s">
        <v>207</v>
      </c>
      <c r="H295" s="135">
        <v>200</v>
      </c>
      <c r="I295" s="136"/>
      <c r="J295" s="137">
        <f>ROUND(I295*H295,2)</f>
        <v>0</v>
      </c>
      <c r="K295" s="133" t="s">
        <v>1</v>
      </c>
      <c r="L295" s="31"/>
      <c r="M295" s="138" t="s">
        <v>1</v>
      </c>
      <c r="N295" s="139" t="s">
        <v>45</v>
      </c>
      <c r="P295" s="140">
        <f>O295*H295</f>
        <v>0</v>
      </c>
      <c r="Q295" s="140">
        <v>9.0444399999999998</v>
      </c>
      <c r="R295" s="140">
        <f>Q295*H295</f>
        <v>1808.8879999999999</v>
      </c>
      <c r="S295" s="140">
        <v>0</v>
      </c>
      <c r="T295" s="141">
        <f>S295*H295</f>
        <v>0</v>
      </c>
      <c r="AR295" s="142" t="s">
        <v>130</v>
      </c>
      <c r="AT295" s="142" t="s">
        <v>126</v>
      </c>
      <c r="AU295" s="142" t="s">
        <v>90</v>
      </c>
      <c r="AY295" s="16" t="s">
        <v>123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6" t="s">
        <v>88</v>
      </c>
      <c r="BK295" s="143">
        <f>ROUND(I295*H295,2)</f>
        <v>0</v>
      </c>
      <c r="BL295" s="16" t="s">
        <v>130</v>
      </c>
      <c r="BM295" s="142" t="s">
        <v>506</v>
      </c>
    </row>
    <row r="296" spans="2:65" s="1" customFormat="1" ht="39">
      <c r="B296" s="31"/>
      <c r="D296" s="144" t="s">
        <v>132</v>
      </c>
      <c r="F296" s="145" t="s">
        <v>502</v>
      </c>
      <c r="I296" s="146"/>
      <c r="L296" s="31"/>
      <c r="M296" s="147"/>
      <c r="T296" s="55"/>
      <c r="AT296" s="16" t="s">
        <v>132</v>
      </c>
      <c r="AU296" s="16" t="s">
        <v>90</v>
      </c>
    </row>
    <row r="297" spans="2:65" s="1" customFormat="1" ht="16.5" customHeight="1">
      <c r="B297" s="31"/>
      <c r="C297" s="131" t="s">
        <v>507</v>
      </c>
      <c r="D297" s="131" t="s">
        <v>126</v>
      </c>
      <c r="E297" s="132" t="s">
        <v>508</v>
      </c>
      <c r="F297" s="133" t="s">
        <v>509</v>
      </c>
      <c r="G297" s="134" t="s">
        <v>207</v>
      </c>
      <c r="H297" s="135">
        <v>486</v>
      </c>
      <c r="I297" s="136"/>
      <c r="J297" s="137">
        <f>ROUND(I297*H297,2)</f>
        <v>0</v>
      </c>
      <c r="K297" s="133" t="s">
        <v>1</v>
      </c>
      <c r="L297" s="31"/>
      <c r="M297" s="138" t="s">
        <v>1</v>
      </c>
      <c r="N297" s="139" t="s">
        <v>45</v>
      </c>
      <c r="P297" s="140">
        <f>O297*H297</f>
        <v>0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AR297" s="142" t="s">
        <v>449</v>
      </c>
      <c r="AT297" s="142" t="s">
        <v>126</v>
      </c>
      <c r="AU297" s="142" t="s">
        <v>90</v>
      </c>
      <c r="AY297" s="16" t="s">
        <v>123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6" t="s">
        <v>88</v>
      </c>
      <c r="BK297" s="143">
        <f>ROUND(I297*H297,2)</f>
        <v>0</v>
      </c>
      <c r="BL297" s="16" t="s">
        <v>449</v>
      </c>
      <c r="BM297" s="142" t="s">
        <v>510</v>
      </c>
    </row>
    <row r="298" spans="2:65" s="11" customFormat="1" ht="22.9" customHeight="1">
      <c r="B298" s="119"/>
      <c r="D298" s="120" t="s">
        <v>79</v>
      </c>
      <c r="E298" s="129" t="s">
        <v>511</v>
      </c>
      <c r="F298" s="129" t="s">
        <v>512</v>
      </c>
      <c r="I298" s="122"/>
      <c r="J298" s="130">
        <f>BK298</f>
        <v>0</v>
      </c>
      <c r="L298" s="119"/>
      <c r="M298" s="124"/>
      <c r="P298" s="125">
        <f>SUM(P299:P319)</f>
        <v>0</v>
      </c>
      <c r="R298" s="125">
        <f>SUM(R299:R319)</f>
        <v>9.9000000000000005E-2</v>
      </c>
      <c r="T298" s="126">
        <f>SUM(T299:T319)</f>
        <v>0</v>
      </c>
      <c r="AR298" s="120" t="s">
        <v>150</v>
      </c>
      <c r="AT298" s="127" t="s">
        <v>79</v>
      </c>
      <c r="AU298" s="127" t="s">
        <v>88</v>
      </c>
      <c r="AY298" s="120" t="s">
        <v>123</v>
      </c>
      <c r="BK298" s="128">
        <f>SUM(BK299:BK319)</f>
        <v>0</v>
      </c>
    </row>
    <row r="299" spans="2:65" s="1" customFormat="1" ht="24">
      <c r="B299" s="31"/>
      <c r="C299" s="131" t="s">
        <v>513</v>
      </c>
      <c r="D299" s="131" t="s">
        <v>126</v>
      </c>
      <c r="E299" s="132" t="s">
        <v>514</v>
      </c>
      <c r="F299" s="133" t="s">
        <v>515</v>
      </c>
      <c r="G299" s="134" t="s">
        <v>516</v>
      </c>
      <c r="H299" s="135">
        <v>1</v>
      </c>
      <c r="I299" s="136"/>
      <c r="J299" s="137">
        <f>ROUND(I299*H299,2)</f>
        <v>0</v>
      </c>
      <c r="K299" s="133" t="s">
        <v>1</v>
      </c>
      <c r="L299" s="31"/>
      <c r="M299" s="138" t="s">
        <v>1</v>
      </c>
      <c r="N299" s="139" t="s">
        <v>45</v>
      </c>
      <c r="P299" s="140">
        <f>O299*H299</f>
        <v>0</v>
      </c>
      <c r="Q299" s="140">
        <v>0</v>
      </c>
      <c r="R299" s="140">
        <f>Q299*H299</f>
        <v>0</v>
      </c>
      <c r="S299" s="140">
        <v>0</v>
      </c>
      <c r="T299" s="141">
        <f>S299*H299</f>
        <v>0</v>
      </c>
      <c r="AR299" s="142" t="s">
        <v>130</v>
      </c>
      <c r="AT299" s="142" t="s">
        <v>126</v>
      </c>
      <c r="AU299" s="142" t="s">
        <v>90</v>
      </c>
      <c r="AY299" s="16" t="s">
        <v>123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6" t="s">
        <v>88</v>
      </c>
      <c r="BK299" s="143">
        <f>ROUND(I299*H299,2)</f>
        <v>0</v>
      </c>
      <c r="BL299" s="16" t="s">
        <v>130</v>
      </c>
      <c r="BM299" s="142" t="s">
        <v>517</v>
      </c>
    </row>
    <row r="300" spans="2:65" s="1" customFormat="1" ht="16.5" customHeight="1">
      <c r="B300" s="31"/>
      <c r="C300" s="131" t="s">
        <v>518</v>
      </c>
      <c r="D300" s="131" t="s">
        <v>126</v>
      </c>
      <c r="E300" s="132" t="s">
        <v>519</v>
      </c>
      <c r="F300" s="133" t="s">
        <v>520</v>
      </c>
      <c r="G300" s="134" t="s">
        <v>516</v>
      </c>
      <c r="H300" s="135">
        <v>1</v>
      </c>
      <c r="I300" s="136"/>
      <c r="J300" s="137">
        <f>ROUND(I300*H300,2)</f>
        <v>0</v>
      </c>
      <c r="K300" s="133" t="s">
        <v>1</v>
      </c>
      <c r="L300" s="31"/>
      <c r="M300" s="138" t="s">
        <v>1</v>
      </c>
      <c r="N300" s="139" t="s">
        <v>45</v>
      </c>
      <c r="P300" s="140">
        <f>O300*H300</f>
        <v>0</v>
      </c>
      <c r="Q300" s="140">
        <v>0</v>
      </c>
      <c r="R300" s="140">
        <f>Q300*H300</f>
        <v>0</v>
      </c>
      <c r="S300" s="140">
        <v>0</v>
      </c>
      <c r="T300" s="141">
        <f>S300*H300</f>
        <v>0</v>
      </c>
      <c r="AR300" s="142" t="s">
        <v>130</v>
      </c>
      <c r="AT300" s="142" t="s">
        <v>126</v>
      </c>
      <c r="AU300" s="142" t="s">
        <v>90</v>
      </c>
      <c r="AY300" s="16" t="s">
        <v>123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6" t="s">
        <v>88</v>
      </c>
      <c r="BK300" s="143">
        <f>ROUND(I300*H300,2)</f>
        <v>0</v>
      </c>
      <c r="BL300" s="16" t="s">
        <v>130</v>
      </c>
      <c r="BM300" s="142" t="s">
        <v>521</v>
      </c>
    </row>
    <row r="301" spans="2:65" s="1" customFormat="1" ht="19.5">
      <c r="B301" s="31"/>
      <c r="D301" s="144" t="s">
        <v>132</v>
      </c>
      <c r="F301" s="145" t="s">
        <v>522</v>
      </c>
      <c r="I301" s="146"/>
      <c r="L301" s="31"/>
      <c r="M301" s="147"/>
      <c r="T301" s="55"/>
      <c r="AT301" s="16" t="s">
        <v>132</v>
      </c>
      <c r="AU301" s="16" t="s">
        <v>90</v>
      </c>
    </row>
    <row r="302" spans="2:65" s="1" customFormat="1" ht="24">
      <c r="B302" s="31"/>
      <c r="C302" s="131" t="s">
        <v>523</v>
      </c>
      <c r="D302" s="131" t="s">
        <v>126</v>
      </c>
      <c r="E302" s="132" t="s">
        <v>524</v>
      </c>
      <c r="F302" s="133" t="s">
        <v>525</v>
      </c>
      <c r="G302" s="134" t="s">
        <v>141</v>
      </c>
      <c r="H302" s="135">
        <v>150</v>
      </c>
      <c r="I302" s="136"/>
      <c r="J302" s="137">
        <f>ROUND(I302*H302,2)</f>
        <v>0</v>
      </c>
      <c r="K302" s="133" t="s">
        <v>1</v>
      </c>
      <c r="L302" s="31"/>
      <c r="M302" s="138" t="s">
        <v>1</v>
      </c>
      <c r="N302" s="139" t="s">
        <v>45</v>
      </c>
      <c r="P302" s="140">
        <f>O302*H302</f>
        <v>0</v>
      </c>
      <c r="Q302" s="140">
        <v>0</v>
      </c>
      <c r="R302" s="140">
        <f>Q302*H302</f>
        <v>0</v>
      </c>
      <c r="S302" s="140">
        <v>0</v>
      </c>
      <c r="T302" s="141">
        <f>S302*H302</f>
        <v>0</v>
      </c>
      <c r="AR302" s="142" t="s">
        <v>449</v>
      </c>
      <c r="AT302" s="142" t="s">
        <v>126</v>
      </c>
      <c r="AU302" s="142" t="s">
        <v>90</v>
      </c>
      <c r="AY302" s="16" t="s">
        <v>123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6" t="s">
        <v>88</v>
      </c>
      <c r="BK302" s="143">
        <f>ROUND(I302*H302,2)</f>
        <v>0</v>
      </c>
      <c r="BL302" s="16" t="s">
        <v>449</v>
      </c>
      <c r="BM302" s="142" t="s">
        <v>526</v>
      </c>
    </row>
    <row r="303" spans="2:65" s="1" customFormat="1" ht="19.5">
      <c r="B303" s="31"/>
      <c r="D303" s="144" t="s">
        <v>132</v>
      </c>
      <c r="F303" s="145" t="s">
        <v>451</v>
      </c>
      <c r="I303" s="146"/>
      <c r="L303" s="31"/>
      <c r="M303" s="147"/>
      <c r="T303" s="55"/>
      <c r="AT303" s="16" t="s">
        <v>132</v>
      </c>
      <c r="AU303" s="16" t="s">
        <v>90</v>
      </c>
    </row>
    <row r="304" spans="2:65" s="1" customFormat="1" ht="36">
      <c r="B304" s="31"/>
      <c r="C304" s="131" t="s">
        <v>527</v>
      </c>
      <c r="D304" s="131" t="s">
        <v>126</v>
      </c>
      <c r="E304" s="132" t="s">
        <v>528</v>
      </c>
      <c r="F304" s="133" t="s">
        <v>529</v>
      </c>
      <c r="G304" s="134" t="s">
        <v>516</v>
      </c>
      <c r="H304" s="135">
        <v>1</v>
      </c>
      <c r="I304" s="136"/>
      <c r="J304" s="137">
        <f t="shared" ref="J304:J311" si="20">ROUND(I304*H304,2)</f>
        <v>0</v>
      </c>
      <c r="K304" s="133" t="s">
        <v>167</v>
      </c>
      <c r="L304" s="31"/>
      <c r="M304" s="138" t="s">
        <v>1</v>
      </c>
      <c r="N304" s="139" t="s">
        <v>45</v>
      </c>
      <c r="P304" s="140">
        <f t="shared" ref="P304:P311" si="21">O304*H304</f>
        <v>0</v>
      </c>
      <c r="Q304" s="140">
        <v>0</v>
      </c>
      <c r="R304" s="140">
        <f t="shared" ref="R304:R311" si="22">Q304*H304</f>
        <v>0</v>
      </c>
      <c r="S304" s="140">
        <v>0</v>
      </c>
      <c r="T304" s="141">
        <f t="shared" ref="T304:T311" si="23">S304*H304</f>
        <v>0</v>
      </c>
      <c r="AR304" s="142" t="s">
        <v>449</v>
      </c>
      <c r="AT304" s="142" t="s">
        <v>126</v>
      </c>
      <c r="AU304" s="142" t="s">
        <v>90</v>
      </c>
      <c r="AY304" s="16" t="s">
        <v>123</v>
      </c>
      <c r="BE304" s="143">
        <f t="shared" ref="BE304:BE311" si="24">IF(N304="základní",J304,0)</f>
        <v>0</v>
      </c>
      <c r="BF304" s="143">
        <f t="shared" ref="BF304:BF311" si="25">IF(N304="snížená",J304,0)</f>
        <v>0</v>
      </c>
      <c r="BG304" s="143">
        <f t="shared" ref="BG304:BG311" si="26">IF(N304="zákl. přenesená",J304,0)</f>
        <v>0</v>
      </c>
      <c r="BH304" s="143">
        <f t="shared" ref="BH304:BH311" si="27">IF(N304="sníž. přenesená",J304,0)</f>
        <v>0</v>
      </c>
      <c r="BI304" s="143">
        <f t="shared" ref="BI304:BI311" si="28">IF(N304="nulová",J304,0)</f>
        <v>0</v>
      </c>
      <c r="BJ304" s="16" t="s">
        <v>88</v>
      </c>
      <c r="BK304" s="143">
        <f t="shared" ref="BK304:BK311" si="29">ROUND(I304*H304,2)</f>
        <v>0</v>
      </c>
      <c r="BL304" s="16" t="s">
        <v>449</v>
      </c>
      <c r="BM304" s="142" t="s">
        <v>530</v>
      </c>
    </row>
    <row r="305" spans="2:65" s="1" customFormat="1" ht="24">
      <c r="B305" s="31"/>
      <c r="C305" s="131" t="s">
        <v>531</v>
      </c>
      <c r="D305" s="131" t="s">
        <v>126</v>
      </c>
      <c r="E305" s="132" t="s">
        <v>532</v>
      </c>
      <c r="F305" s="133" t="s">
        <v>533</v>
      </c>
      <c r="G305" s="134" t="s">
        <v>516</v>
      </c>
      <c r="H305" s="135">
        <v>1</v>
      </c>
      <c r="I305" s="136"/>
      <c r="J305" s="137">
        <f t="shared" si="20"/>
        <v>0</v>
      </c>
      <c r="K305" s="133" t="s">
        <v>1</v>
      </c>
      <c r="L305" s="31"/>
      <c r="M305" s="138" t="s">
        <v>1</v>
      </c>
      <c r="N305" s="139" t="s">
        <v>45</v>
      </c>
      <c r="P305" s="140">
        <f t="shared" si="21"/>
        <v>0</v>
      </c>
      <c r="Q305" s="140">
        <v>0</v>
      </c>
      <c r="R305" s="140">
        <f t="shared" si="22"/>
        <v>0</v>
      </c>
      <c r="S305" s="140">
        <v>0</v>
      </c>
      <c r="T305" s="141">
        <f t="shared" si="23"/>
        <v>0</v>
      </c>
      <c r="AR305" s="142" t="s">
        <v>130</v>
      </c>
      <c r="AT305" s="142" t="s">
        <v>126</v>
      </c>
      <c r="AU305" s="142" t="s">
        <v>90</v>
      </c>
      <c r="AY305" s="16" t="s">
        <v>123</v>
      </c>
      <c r="BE305" s="143">
        <f t="shared" si="24"/>
        <v>0</v>
      </c>
      <c r="BF305" s="143">
        <f t="shared" si="25"/>
        <v>0</v>
      </c>
      <c r="BG305" s="143">
        <f t="shared" si="26"/>
        <v>0</v>
      </c>
      <c r="BH305" s="143">
        <f t="shared" si="27"/>
        <v>0</v>
      </c>
      <c r="BI305" s="143">
        <f t="shared" si="28"/>
        <v>0</v>
      </c>
      <c r="BJ305" s="16" t="s">
        <v>88</v>
      </c>
      <c r="BK305" s="143">
        <f t="shared" si="29"/>
        <v>0</v>
      </c>
      <c r="BL305" s="16" t="s">
        <v>130</v>
      </c>
      <c r="BM305" s="142" t="s">
        <v>534</v>
      </c>
    </row>
    <row r="306" spans="2:65" s="1" customFormat="1" ht="24">
      <c r="B306" s="31"/>
      <c r="C306" s="131" t="s">
        <v>535</v>
      </c>
      <c r="D306" s="131" t="s">
        <v>126</v>
      </c>
      <c r="E306" s="132" t="s">
        <v>536</v>
      </c>
      <c r="F306" s="133" t="s">
        <v>537</v>
      </c>
      <c r="G306" s="134" t="s">
        <v>516</v>
      </c>
      <c r="H306" s="135">
        <v>1</v>
      </c>
      <c r="I306" s="136"/>
      <c r="J306" s="137">
        <f t="shared" si="20"/>
        <v>0</v>
      </c>
      <c r="K306" s="133" t="s">
        <v>1</v>
      </c>
      <c r="L306" s="31"/>
      <c r="M306" s="138" t="s">
        <v>1</v>
      </c>
      <c r="N306" s="139" t="s">
        <v>45</v>
      </c>
      <c r="P306" s="140">
        <f t="shared" si="21"/>
        <v>0</v>
      </c>
      <c r="Q306" s="140">
        <v>0</v>
      </c>
      <c r="R306" s="140">
        <f t="shared" si="22"/>
        <v>0</v>
      </c>
      <c r="S306" s="140">
        <v>0</v>
      </c>
      <c r="T306" s="141">
        <f t="shared" si="23"/>
        <v>0</v>
      </c>
      <c r="AR306" s="142" t="s">
        <v>130</v>
      </c>
      <c r="AT306" s="142" t="s">
        <v>126</v>
      </c>
      <c r="AU306" s="142" t="s">
        <v>90</v>
      </c>
      <c r="AY306" s="16" t="s">
        <v>123</v>
      </c>
      <c r="BE306" s="143">
        <f t="shared" si="24"/>
        <v>0</v>
      </c>
      <c r="BF306" s="143">
        <f t="shared" si="25"/>
        <v>0</v>
      </c>
      <c r="BG306" s="143">
        <f t="shared" si="26"/>
        <v>0</v>
      </c>
      <c r="BH306" s="143">
        <f t="shared" si="27"/>
        <v>0</v>
      </c>
      <c r="BI306" s="143">
        <f t="shared" si="28"/>
        <v>0</v>
      </c>
      <c r="BJ306" s="16" t="s">
        <v>88</v>
      </c>
      <c r="BK306" s="143">
        <f t="shared" si="29"/>
        <v>0</v>
      </c>
      <c r="BL306" s="16" t="s">
        <v>130</v>
      </c>
      <c r="BM306" s="142" t="s">
        <v>538</v>
      </c>
    </row>
    <row r="307" spans="2:65" s="1" customFormat="1" ht="24">
      <c r="B307" s="31"/>
      <c r="C307" s="131" t="s">
        <v>539</v>
      </c>
      <c r="D307" s="131" t="s">
        <v>126</v>
      </c>
      <c r="E307" s="132" t="s">
        <v>540</v>
      </c>
      <c r="F307" s="133" t="s">
        <v>541</v>
      </c>
      <c r="G307" s="134" t="s">
        <v>516</v>
      </c>
      <c r="H307" s="135">
        <v>1</v>
      </c>
      <c r="I307" s="136"/>
      <c r="J307" s="137">
        <f t="shared" si="20"/>
        <v>0</v>
      </c>
      <c r="K307" s="133" t="s">
        <v>1</v>
      </c>
      <c r="L307" s="31"/>
      <c r="M307" s="138" t="s">
        <v>1</v>
      </c>
      <c r="N307" s="139" t="s">
        <v>45</v>
      </c>
      <c r="P307" s="140">
        <f t="shared" si="21"/>
        <v>0</v>
      </c>
      <c r="Q307" s="140">
        <v>0</v>
      </c>
      <c r="R307" s="140">
        <f t="shared" si="22"/>
        <v>0</v>
      </c>
      <c r="S307" s="140">
        <v>0</v>
      </c>
      <c r="T307" s="141">
        <f t="shared" si="23"/>
        <v>0</v>
      </c>
      <c r="AR307" s="142" t="s">
        <v>130</v>
      </c>
      <c r="AT307" s="142" t="s">
        <v>126</v>
      </c>
      <c r="AU307" s="142" t="s">
        <v>90</v>
      </c>
      <c r="AY307" s="16" t="s">
        <v>123</v>
      </c>
      <c r="BE307" s="143">
        <f t="shared" si="24"/>
        <v>0</v>
      </c>
      <c r="BF307" s="143">
        <f t="shared" si="25"/>
        <v>0</v>
      </c>
      <c r="BG307" s="143">
        <f t="shared" si="26"/>
        <v>0</v>
      </c>
      <c r="BH307" s="143">
        <f t="shared" si="27"/>
        <v>0</v>
      </c>
      <c r="BI307" s="143">
        <f t="shared" si="28"/>
        <v>0</v>
      </c>
      <c r="BJ307" s="16" t="s">
        <v>88</v>
      </c>
      <c r="BK307" s="143">
        <f t="shared" si="29"/>
        <v>0</v>
      </c>
      <c r="BL307" s="16" t="s">
        <v>130</v>
      </c>
      <c r="BM307" s="142" t="s">
        <v>542</v>
      </c>
    </row>
    <row r="308" spans="2:65" s="1" customFormat="1" ht="16.5" customHeight="1">
      <c r="B308" s="31"/>
      <c r="C308" s="131" t="s">
        <v>543</v>
      </c>
      <c r="D308" s="131" t="s">
        <v>126</v>
      </c>
      <c r="E308" s="132" t="s">
        <v>544</v>
      </c>
      <c r="F308" s="133" t="s">
        <v>545</v>
      </c>
      <c r="G308" s="134" t="s">
        <v>516</v>
      </c>
      <c r="H308" s="135">
        <v>1</v>
      </c>
      <c r="I308" s="136"/>
      <c r="J308" s="137">
        <f t="shared" si="20"/>
        <v>0</v>
      </c>
      <c r="K308" s="133" t="s">
        <v>1</v>
      </c>
      <c r="L308" s="31"/>
      <c r="M308" s="138" t="s">
        <v>1</v>
      </c>
      <c r="N308" s="139" t="s">
        <v>45</v>
      </c>
      <c r="P308" s="140">
        <f t="shared" si="21"/>
        <v>0</v>
      </c>
      <c r="Q308" s="140">
        <v>0</v>
      </c>
      <c r="R308" s="140">
        <f t="shared" si="22"/>
        <v>0</v>
      </c>
      <c r="S308" s="140">
        <v>0</v>
      </c>
      <c r="T308" s="141">
        <f t="shared" si="23"/>
        <v>0</v>
      </c>
      <c r="AR308" s="142" t="s">
        <v>130</v>
      </c>
      <c r="AT308" s="142" t="s">
        <v>126</v>
      </c>
      <c r="AU308" s="142" t="s">
        <v>90</v>
      </c>
      <c r="AY308" s="16" t="s">
        <v>123</v>
      </c>
      <c r="BE308" s="143">
        <f t="shared" si="24"/>
        <v>0</v>
      </c>
      <c r="BF308" s="143">
        <f t="shared" si="25"/>
        <v>0</v>
      </c>
      <c r="BG308" s="143">
        <f t="shared" si="26"/>
        <v>0</v>
      </c>
      <c r="BH308" s="143">
        <f t="shared" si="27"/>
        <v>0</v>
      </c>
      <c r="BI308" s="143">
        <f t="shared" si="28"/>
        <v>0</v>
      </c>
      <c r="BJ308" s="16" t="s">
        <v>88</v>
      </c>
      <c r="BK308" s="143">
        <f t="shared" si="29"/>
        <v>0</v>
      </c>
      <c r="BL308" s="16" t="s">
        <v>130</v>
      </c>
      <c r="BM308" s="142" t="s">
        <v>546</v>
      </c>
    </row>
    <row r="309" spans="2:65" s="1" customFormat="1" ht="24">
      <c r="B309" s="31"/>
      <c r="C309" s="131" t="s">
        <v>547</v>
      </c>
      <c r="D309" s="131" t="s">
        <v>126</v>
      </c>
      <c r="E309" s="132" t="s">
        <v>548</v>
      </c>
      <c r="F309" s="133" t="s">
        <v>549</v>
      </c>
      <c r="G309" s="134" t="s">
        <v>280</v>
      </c>
      <c r="H309" s="135">
        <v>10</v>
      </c>
      <c r="I309" s="136"/>
      <c r="J309" s="137">
        <f t="shared" si="20"/>
        <v>0</v>
      </c>
      <c r="K309" s="133" t="s">
        <v>1</v>
      </c>
      <c r="L309" s="31"/>
      <c r="M309" s="138" t="s">
        <v>1</v>
      </c>
      <c r="N309" s="139" t="s">
        <v>45</v>
      </c>
      <c r="P309" s="140">
        <f t="shared" si="21"/>
        <v>0</v>
      </c>
      <c r="Q309" s="140">
        <v>9.9000000000000008E-3</v>
      </c>
      <c r="R309" s="140">
        <f t="shared" si="22"/>
        <v>9.9000000000000005E-2</v>
      </c>
      <c r="S309" s="140">
        <v>0</v>
      </c>
      <c r="T309" s="141">
        <f t="shared" si="23"/>
        <v>0</v>
      </c>
      <c r="AR309" s="142" t="s">
        <v>442</v>
      </c>
      <c r="AT309" s="142" t="s">
        <v>126</v>
      </c>
      <c r="AU309" s="142" t="s">
        <v>90</v>
      </c>
      <c r="AY309" s="16" t="s">
        <v>123</v>
      </c>
      <c r="BE309" s="143">
        <f t="shared" si="24"/>
        <v>0</v>
      </c>
      <c r="BF309" s="143">
        <f t="shared" si="25"/>
        <v>0</v>
      </c>
      <c r="BG309" s="143">
        <f t="shared" si="26"/>
        <v>0</v>
      </c>
      <c r="BH309" s="143">
        <f t="shared" si="27"/>
        <v>0</v>
      </c>
      <c r="BI309" s="143">
        <f t="shared" si="28"/>
        <v>0</v>
      </c>
      <c r="BJ309" s="16" t="s">
        <v>88</v>
      </c>
      <c r="BK309" s="143">
        <f t="shared" si="29"/>
        <v>0</v>
      </c>
      <c r="BL309" s="16" t="s">
        <v>442</v>
      </c>
      <c r="BM309" s="142" t="s">
        <v>550</v>
      </c>
    </row>
    <row r="310" spans="2:65" s="1" customFormat="1" ht="21.75" customHeight="1">
      <c r="B310" s="31"/>
      <c r="C310" s="131" t="s">
        <v>551</v>
      </c>
      <c r="D310" s="131" t="s">
        <v>126</v>
      </c>
      <c r="E310" s="132" t="s">
        <v>552</v>
      </c>
      <c r="F310" s="133" t="s">
        <v>553</v>
      </c>
      <c r="G310" s="134" t="s">
        <v>516</v>
      </c>
      <c r="H310" s="135">
        <v>1</v>
      </c>
      <c r="I310" s="136"/>
      <c r="J310" s="137">
        <f t="shared" si="20"/>
        <v>0</v>
      </c>
      <c r="K310" s="133" t="s">
        <v>1</v>
      </c>
      <c r="L310" s="31"/>
      <c r="M310" s="138" t="s">
        <v>1</v>
      </c>
      <c r="N310" s="139" t="s">
        <v>45</v>
      </c>
      <c r="P310" s="140">
        <f t="shared" si="21"/>
        <v>0</v>
      </c>
      <c r="Q310" s="140">
        <v>0</v>
      </c>
      <c r="R310" s="140">
        <f t="shared" si="22"/>
        <v>0</v>
      </c>
      <c r="S310" s="140">
        <v>0</v>
      </c>
      <c r="T310" s="141">
        <f t="shared" si="23"/>
        <v>0</v>
      </c>
      <c r="AR310" s="142" t="s">
        <v>130</v>
      </c>
      <c r="AT310" s="142" t="s">
        <v>126</v>
      </c>
      <c r="AU310" s="142" t="s">
        <v>90</v>
      </c>
      <c r="AY310" s="16" t="s">
        <v>123</v>
      </c>
      <c r="BE310" s="143">
        <f t="shared" si="24"/>
        <v>0</v>
      </c>
      <c r="BF310" s="143">
        <f t="shared" si="25"/>
        <v>0</v>
      </c>
      <c r="BG310" s="143">
        <f t="shared" si="26"/>
        <v>0</v>
      </c>
      <c r="BH310" s="143">
        <f t="shared" si="27"/>
        <v>0</v>
      </c>
      <c r="BI310" s="143">
        <f t="shared" si="28"/>
        <v>0</v>
      </c>
      <c r="BJ310" s="16" t="s">
        <v>88</v>
      </c>
      <c r="BK310" s="143">
        <f t="shared" si="29"/>
        <v>0</v>
      </c>
      <c r="BL310" s="16" t="s">
        <v>130</v>
      </c>
      <c r="BM310" s="142" t="s">
        <v>554</v>
      </c>
    </row>
    <row r="311" spans="2:65" s="1" customFormat="1" ht="24">
      <c r="B311" s="31"/>
      <c r="C311" s="131" t="s">
        <v>555</v>
      </c>
      <c r="D311" s="131" t="s">
        <v>126</v>
      </c>
      <c r="E311" s="132" t="s">
        <v>556</v>
      </c>
      <c r="F311" s="133" t="s">
        <v>557</v>
      </c>
      <c r="G311" s="134" t="s">
        <v>280</v>
      </c>
      <c r="H311" s="135">
        <v>2</v>
      </c>
      <c r="I311" s="136"/>
      <c r="J311" s="137">
        <f t="shared" si="20"/>
        <v>0</v>
      </c>
      <c r="K311" s="133" t="s">
        <v>1</v>
      </c>
      <c r="L311" s="31"/>
      <c r="M311" s="138" t="s">
        <v>1</v>
      </c>
      <c r="N311" s="139" t="s">
        <v>45</v>
      </c>
      <c r="P311" s="140">
        <f t="shared" si="21"/>
        <v>0</v>
      </c>
      <c r="Q311" s="140">
        <v>0</v>
      </c>
      <c r="R311" s="140">
        <f t="shared" si="22"/>
        <v>0</v>
      </c>
      <c r="S311" s="140">
        <v>0</v>
      </c>
      <c r="T311" s="141">
        <f t="shared" si="23"/>
        <v>0</v>
      </c>
      <c r="AR311" s="142" t="s">
        <v>449</v>
      </c>
      <c r="AT311" s="142" t="s">
        <v>126</v>
      </c>
      <c r="AU311" s="142" t="s">
        <v>90</v>
      </c>
      <c r="AY311" s="16" t="s">
        <v>123</v>
      </c>
      <c r="BE311" s="143">
        <f t="shared" si="24"/>
        <v>0</v>
      </c>
      <c r="BF311" s="143">
        <f t="shared" si="25"/>
        <v>0</v>
      </c>
      <c r="BG311" s="143">
        <f t="shared" si="26"/>
        <v>0</v>
      </c>
      <c r="BH311" s="143">
        <f t="shared" si="27"/>
        <v>0</v>
      </c>
      <c r="BI311" s="143">
        <f t="shared" si="28"/>
        <v>0</v>
      </c>
      <c r="BJ311" s="16" t="s">
        <v>88</v>
      </c>
      <c r="BK311" s="143">
        <f t="shared" si="29"/>
        <v>0</v>
      </c>
      <c r="BL311" s="16" t="s">
        <v>449</v>
      </c>
      <c r="BM311" s="142" t="s">
        <v>558</v>
      </c>
    </row>
    <row r="312" spans="2:65" s="1" customFormat="1" ht="19.5">
      <c r="B312" s="31"/>
      <c r="D312" s="144" t="s">
        <v>132</v>
      </c>
      <c r="F312" s="145" t="s">
        <v>451</v>
      </c>
      <c r="I312" s="146"/>
      <c r="L312" s="31"/>
      <c r="M312" s="147"/>
      <c r="T312" s="55"/>
      <c r="AT312" s="16" t="s">
        <v>132</v>
      </c>
      <c r="AU312" s="16" t="s">
        <v>90</v>
      </c>
    </row>
    <row r="313" spans="2:65" s="1" customFormat="1" ht="24">
      <c r="B313" s="31"/>
      <c r="C313" s="131" t="s">
        <v>559</v>
      </c>
      <c r="D313" s="131" t="s">
        <v>126</v>
      </c>
      <c r="E313" s="132" t="s">
        <v>560</v>
      </c>
      <c r="F313" s="133" t="s">
        <v>561</v>
      </c>
      <c r="G313" s="134" t="s">
        <v>141</v>
      </c>
      <c r="H313" s="135">
        <v>50</v>
      </c>
      <c r="I313" s="136"/>
      <c r="J313" s="137">
        <f>ROUND(I313*H313,2)</f>
        <v>0</v>
      </c>
      <c r="K313" s="133" t="s">
        <v>1</v>
      </c>
      <c r="L313" s="31"/>
      <c r="M313" s="138" t="s">
        <v>1</v>
      </c>
      <c r="N313" s="139" t="s">
        <v>45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449</v>
      </c>
      <c r="AT313" s="142" t="s">
        <v>126</v>
      </c>
      <c r="AU313" s="142" t="s">
        <v>90</v>
      </c>
      <c r="AY313" s="16" t="s">
        <v>123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6" t="s">
        <v>88</v>
      </c>
      <c r="BK313" s="143">
        <f>ROUND(I313*H313,2)</f>
        <v>0</v>
      </c>
      <c r="BL313" s="16" t="s">
        <v>449</v>
      </c>
      <c r="BM313" s="142" t="s">
        <v>562</v>
      </c>
    </row>
    <row r="314" spans="2:65" s="1" customFormat="1" ht="19.5">
      <c r="B314" s="31"/>
      <c r="D314" s="144" t="s">
        <v>132</v>
      </c>
      <c r="F314" s="145" t="s">
        <v>451</v>
      </c>
      <c r="I314" s="146"/>
      <c r="L314" s="31"/>
      <c r="M314" s="147"/>
      <c r="T314" s="55"/>
      <c r="AT314" s="16" t="s">
        <v>132</v>
      </c>
      <c r="AU314" s="16" t="s">
        <v>90</v>
      </c>
    </row>
    <row r="315" spans="2:65" s="1" customFormat="1" ht="33" customHeight="1">
      <c r="B315" s="31"/>
      <c r="C315" s="131" t="s">
        <v>563</v>
      </c>
      <c r="D315" s="131" t="s">
        <v>126</v>
      </c>
      <c r="E315" s="132" t="s">
        <v>564</v>
      </c>
      <c r="F315" s="133" t="s">
        <v>565</v>
      </c>
      <c r="G315" s="134" t="s">
        <v>207</v>
      </c>
      <c r="H315" s="135">
        <v>20</v>
      </c>
      <c r="I315" s="136"/>
      <c r="J315" s="137">
        <f>ROUND(I315*H315,2)</f>
        <v>0</v>
      </c>
      <c r="K315" s="133" t="s">
        <v>1</v>
      </c>
      <c r="L315" s="31"/>
      <c r="M315" s="138" t="s">
        <v>1</v>
      </c>
      <c r="N315" s="139" t="s">
        <v>45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449</v>
      </c>
      <c r="AT315" s="142" t="s">
        <v>126</v>
      </c>
      <c r="AU315" s="142" t="s">
        <v>90</v>
      </c>
      <c r="AY315" s="16" t="s">
        <v>123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6" t="s">
        <v>88</v>
      </c>
      <c r="BK315" s="143">
        <f>ROUND(I315*H315,2)</f>
        <v>0</v>
      </c>
      <c r="BL315" s="16" t="s">
        <v>449</v>
      </c>
      <c r="BM315" s="142" t="s">
        <v>566</v>
      </c>
    </row>
    <row r="316" spans="2:65" s="1" customFormat="1" ht="19.5">
      <c r="B316" s="31"/>
      <c r="D316" s="144" t="s">
        <v>132</v>
      </c>
      <c r="F316" s="145" t="s">
        <v>451</v>
      </c>
      <c r="I316" s="146"/>
      <c r="L316" s="31"/>
      <c r="M316" s="147"/>
      <c r="T316" s="55"/>
      <c r="AT316" s="16" t="s">
        <v>132</v>
      </c>
      <c r="AU316" s="16" t="s">
        <v>90</v>
      </c>
    </row>
    <row r="317" spans="2:65" s="1" customFormat="1" ht="16.5" customHeight="1">
      <c r="B317" s="31"/>
      <c r="C317" s="131" t="s">
        <v>567</v>
      </c>
      <c r="D317" s="131" t="s">
        <v>126</v>
      </c>
      <c r="E317" s="132" t="s">
        <v>568</v>
      </c>
      <c r="F317" s="133" t="s">
        <v>569</v>
      </c>
      <c r="G317" s="134" t="s">
        <v>516</v>
      </c>
      <c r="H317" s="135">
        <v>1</v>
      </c>
      <c r="I317" s="136"/>
      <c r="J317" s="137">
        <f>ROUND(I317*H317,2)</f>
        <v>0</v>
      </c>
      <c r="K317" s="133" t="s">
        <v>1</v>
      </c>
      <c r="L317" s="31"/>
      <c r="M317" s="138" t="s">
        <v>1</v>
      </c>
      <c r="N317" s="139" t="s">
        <v>45</v>
      </c>
      <c r="P317" s="140">
        <f>O317*H317</f>
        <v>0</v>
      </c>
      <c r="Q317" s="140">
        <v>0</v>
      </c>
      <c r="R317" s="140">
        <f>Q317*H317</f>
        <v>0</v>
      </c>
      <c r="S317" s="140">
        <v>0</v>
      </c>
      <c r="T317" s="141">
        <f>S317*H317</f>
        <v>0</v>
      </c>
      <c r="AR317" s="142" t="s">
        <v>130</v>
      </c>
      <c r="AT317" s="142" t="s">
        <v>126</v>
      </c>
      <c r="AU317" s="142" t="s">
        <v>90</v>
      </c>
      <c r="AY317" s="16" t="s">
        <v>123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6" t="s">
        <v>88</v>
      </c>
      <c r="BK317" s="143">
        <f>ROUND(I317*H317,2)</f>
        <v>0</v>
      </c>
      <c r="BL317" s="16" t="s">
        <v>130</v>
      </c>
      <c r="BM317" s="142" t="s">
        <v>570</v>
      </c>
    </row>
    <row r="318" spans="2:65" s="1" customFormat="1" ht="16.5" customHeight="1">
      <c r="B318" s="31"/>
      <c r="C318" s="131" t="s">
        <v>571</v>
      </c>
      <c r="D318" s="131" t="s">
        <v>126</v>
      </c>
      <c r="E318" s="132" t="s">
        <v>572</v>
      </c>
      <c r="F318" s="133" t="s">
        <v>573</v>
      </c>
      <c r="G318" s="134" t="s">
        <v>516</v>
      </c>
      <c r="H318" s="135">
        <v>1</v>
      </c>
      <c r="I318" s="136"/>
      <c r="J318" s="137">
        <f>ROUND(I318*H318,2)</f>
        <v>0</v>
      </c>
      <c r="K318" s="133" t="s">
        <v>1</v>
      </c>
      <c r="L318" s="31"/>
      <c r="M318" s="138" t="s">
        <v>1</v>
      </c>
      <c r="N318" s="139" t="s">
        <v>45</v>
      </c>
      <c r="P318" s="140">
        <f>O318*H318</f>
        <v>0</v>
      </c>
      <c r="Q318" s="140">
        <v>0</v>
      </c>
      <c r="R318" s="140">
        <f>Q318*H318</f>
        <v>0</v>
      </c>
      <c r="S318" s="140">
        <v>0</v>
      </c>
      <c r="T318" s="141">
        <f>S318*H318</f>
        <v>0</v>
      </c>
      <c r="AR318" s="142" t="s">
        <v>130</v>
      </c>
      <c r="AT318" s="142" t="s">
        <v>126</v>
      </c>
      <c r="AU318" s="142" t="s">
        <v>90</v>
      </c>
      <c r="AY318" s="16" t="s">
        <v>123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6" t="s">
        <v>88</v>
      </c>
      <c r="BK318" s="143">
        <f>ROUND(I318*H318,2)</f>
        <v>0</v>
      </c>
      <c r="BL318" s="16" t="s">
        <v>130</v>
      </c>
      <c r="BM318" s="142" t="s">
        <v>574</v>
      </c>
    </row>
    <row r="319" spans="2:65" s="1" customFormat="1" ht="16.5" customHeight="1">
      <c r="B319" s="31"/>
      <c r="C319" s="131" t="s">
        <v>575</v>
      </c>
      <c r="D319" s="131" t="s">
        <v>126</v>
      </c>
      <c r="E319" s="132" t="s">
        <v>576</v>
      </c>
      <c r="F319" s="133" t="s">
        <v>577</v>
      </c>
      <c r="G319" s="134" t="s">
        <v>141</v>
      </c>
      <c r="H319" s="135">
        <v>5</v>
      </c>
      <c r="I319" s="136"/>
      <c r="J319" s="137">
        <f>ROUND(I319*H319,2)</f>
        <v>0</v>
      </c>
      <c r="K319" s="133" t="s">
        <v>1</v>
      </c>
      <c r="L319" s="31"/>
      <c r="M319" s="138" t="s">
        <v>1</v>
      </c>
      <c r="N319" s="139" t="s">
        <v>45</v>
      </c>
      <c r="P319" s="140">
        <f>O319*H319</f>
        <v>0</v>
      </c>
      <c r="Q319" s="140">
        <v>0</v>
      </c>
      <c r="R319" s="140">
        <f>Q319*H319</f>
        <v>0</v>
      </c>
      <c r="S319" s="140">
        <v>0</v>
      </c>
      <c r="T319" s="141">
        <f>S319*H319</f>
        <v>0</v>
      </c>
      <c r="AR319" s="142" t="s">
        <v>130</v>
      </c>
      <c r="AT319" s="142" t="s">
        <v>126</v>
      </c>
      <c r="AU319" s="142" t="s">
        <v>90</v>
      </c>
      <c r="AY319" s="16" t="s">
        <v>123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6" t="s">
        <v>88</v>
      </c>
      <c r="BK319" s="143">
        <f>ROUND(I319*H319,2)</f>
        <v>0</v>
      </c>
      <c r="BL319" s="16" t="s">
        <v>130</v>
      </c>
      <c r="BM319" s="142" t="s">
        <v>578</v>
      </c>
    </row>
    <row r="320" spans="2:65" s="11" customFormat="1" ht="22.9" customHeight="1">
      <c r="B320" s="119"/>
      <c r="D320" s="120" t="s">
        <v>79</v>
      </c>
      <c r="E320" s="129" t="s">
        <v>579</v>
      </c>
      <c r="F320" s="129" t="s">
        <v>580</v>
      </c>
      <c r="I320" s="122"/>
      <c r="J320" s="130">
        <f>BK320</f>
        <v>0</v>
      </c>
      <c r="L320" s="119"/>
      <c r="M320" s="124"/>
      <c r="P320" s="125">
        <f>P321</f>
        <v>0</v>
      </c>
      <c r="R320" s="125">
        <f>R321</f>
        <v>0</v>
      </c>
      <c r="T320" s="126">
        <f>T321</f>
        <v>0</v>
      </c>
      <c r="AR320" s="120" t="s">
        <v>150</v>
      </c>
      <c r="AT320" s="127" t="s">
        <v>79</v>
      </c>
      <c r="AU320" s="127" t="s">
        <v>88</v>
      </c>
      <c r="AY320" s="120" t="s">
        <v>123</v>
      </c>
      <c r="BK320" s="128">
        <f>BK321</f>
        <v>0</v>
      </c>
    </row>
    <row r="321" spans="2:65" s="1" customFormat="1" ht="16.5" customHeight="1">
      <c r="B321" s="31"/>
      <c r="C321" s="131" t="s">
        <v>581</v>
      </c>
      <c r="D321" s="131" t="s">
        <v>126</v>
      </c>
      <c r="E321" s="132" t="s">
        <v>582</v>
      </c>
      <c r="F321" s="133" t="s">
        <v>583</v>
      </c>
      <c r="G321" s="134" t="s">
        <v>280</v>
      </c>
      <c r="H321" s="135">
        <v>1</v>
      </c>
      <c r="I321" s="136"/>
      <c r="J321" s="137">
        <f>ROUND(I321*H321,2)</f>
        <v>0</v>
      </c>
      <c r="K321" s="133" t="s">
        <v>1</v>
      </c>
      <c r="L321" s="31"/>
      <c r="M321" s="178" t="s">
        <v>1</v>
      </c>
      <c r="N321" s="179" t="s">
        <v>45</v>
      </c>
      <c r="O321" s="180"/>
      <c r="P321" s="181">
        <f>O321*H321</f>
        <v>0</v>
      </c>
      <c r="Q321" s="181">
        <v>0</v>
      </c>
      <c r="R321" s="181">
        <f>Q321*H321</f>
        <v>0</v>
      </c>
      <c r="S321" s="181">
        <v>0</v>
      </c>
      <c r="T321" s="182">
        <f>S321*H321</f>
        <v>0</v>
      </c>
      <c r="AR321" s="142" t="s">
        <v>130</v>
      </c>
      <c r="AT321" s="142" t="s">
        <v>126</v>
      </c>
      <c r="AU321" s="142" t="s">
        <v>90</v>
      </c>
      <c r="AY321" s="16" t="s">
        <v>123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6" t="s">
        <v>88</v>
      </c>
      <c r="BK321" s="143">
        <f>ROUND(I321*H321,2)</f>
        <v>0</v>
      </c>
      <c r="BL321" s="16" t="s">
        <v>130</v>
      </c>
      <c r="BM321" s="142" t="s">
        <v>584</v>
      </c>
    </row>
    <row r="322" spans="2:65" s="1" customFormat="1" ht="6.95" customHeight="1">
      <c r="B322" s="43"/>
      <c r="C322" s="44"/>
      <c r="D322" s="44"/>
      <c r="E322" s="44"/>
      <c r="F322" s="44"/>
      <c r="G322" s="44"/>
      <c r="H322" s="44"/>
      <c r="I322" s="44"/>
      <c r="J322" s="44"/>
      <c r="K322" s="44"/>
      <c r="L322" s="31"/>
    </row>
  </sheetData>
  <sheetProtection algorithmName="SHA-512" hashValue="4ZFlr3oHXTKoK8q0itg7H74xckraZ4hB1hJB9cNvfVbGcnfZQxZ+2eZ0+v4cW4vQJmSLnRk3DpLKVXWRNhX1yw==" saltValue="9jNSM9QMSaMmzH1RS75aB5kXFMLbl50bEiWfmVVY+Bqtae68ZjWYCn+qaErz+I2hNEy4weG11ijeVmLgrlPlDg==" spinCount="100000" sheet="1" objects="1" scenarios="1" formatColumns="0" formatRows="0" autoFilter="0"/>
  <autoFilter ref="C121:K321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90</v>
      </c>
    </row>
    <row r="4" spans="2:46" ht="24.95" customHeight="1">
      <c r="B4" s="19"/>
      <c r="D4" s="20" t="s">
        <v>94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Chodník ul. Antošovická, úsek Na Tabulkách</v>
      </c>
      <c r="F7" s="222"/>
      <c r="G7" s="222"/>
      <c r="H7" s="222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02" t="s">
        <v>585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18. 11. 2021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86"/>
      <c r="G18" s="186"/>
      <c r="H18" s="186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38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39</v>
      </c>
      <c r="L26" s="31"/>
    </row>
    <row r="27" spans="2:12" s="7" customFormat="1" ht="16.5" customHeight="1">
      <c r="B27" s="88"/>
      <c r="E27" s="191" t="s">
        <v>1</v>
      </c>
      <c r="F27" s="191"/>
      <c r="G27" s="191"/>
      <c r="H27" s="191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40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5" customHeight="1">
      <c r="B33" s="31"/>
      <c r="D33" s="54" t="s">
        <v>44</v>
      </c>
      <c r="E33" s="26" t="s">
        <v>45</v>
      </c>
      <c r="F33" s="90">
        <f>ROUND((SUM(BE120:BE247)),  2)</f>
        <v>0</v>
      </c>
      <c r="I33" s="91">
        <v>0.21</v>
      </c>
      <c r="J33" s="90">
        <f>ROUND(((SUM(BE120:BE247))*I33),  2)</f>
        <v>0</v>
      </c>
      <c r="L33" s="31"/>
    </row>
    <row r="34" spans="2:12" s="1" customFormat="1" ht="14.45" customHeight="1">
      <c r="B34" s="31"/>
      <c r="E34" s="26" t="s">
        <v>46</v>
      </c>
      <c r="F34" s="90">
        <f>ROUND((SUM(BF120:BF247)),  2)</f>
        <v>0</v>
      </c>
      <c r="I34" s="91">
        <v>0.15</v>
      </c>
      <c r="J34" s="90">
        <f>ROUND(((SUM(BF120:BF247))*I34),  2)</f>
        <v>0</v>
      </c>
      <c r="L34" s="31"/>
    </row>
    <row r="35" spans="2:12" s="1" customFormat="1" ht="14.45" hidden="1" customHeight="1">
      <c r="B35" s="31"/>
      <c r="E35" s="26" t="s">
        <v>47</v>
      </c>
      <c r="F35" s="90">
        <f>ROUND((SUM(BG120:BG247)),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48</v>
      </c>
      <c r="F36" s="90">
        <f>ROUND((SUM(BH120:BH247)),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49</v>
      </c>
      <c r="F37" s="90">
        <f>ROUND((SUM(BI120:BI247)),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50</v>
      </c>
      <c r="E39" s="56"/>
      <c r="F39" s="56"/>
      <c r="G39" s="94" t="s">
        <v>51</v>
      </c>
      <c r="H39" s="95" t="s">
        <v>52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8" t="s">
        <v>56</v>
      </c>
      <c r="G61" s="42" t="s">
        <v>55</v>
      </c>
      <c r="H61" s="33"/>
      <c r="I61" s="33"/>
      <c r="J61" s="99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8" t="s">
        <v>56</v>
      </c>
      <c r="G76" s="42" t="s">
        <v>55</v>
      </c>
      <c r="H76" s="33"/>
      <c r="I76" s="33"/>
      <c r="J76" s="99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Chodník ul. Antošovická, úsek Na Tabulkách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02" t="str">
        <f>E9</f>
        <v>20A033_neuznatelne - Neuznatelné náklady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18. 11. 2021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Stat. m. Ostrava, městský obvod Slezská Ostrava</v>
      </c>
      <c r="I91" s="26" t="s">
        <v>32</v>
      </c>
      <c r="J91" s="29" t="str">
        <f>E21</f>
        <v>AWT Rekultivace a.s.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Kropáčová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99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100</v>
      </c>
      <c r="J96" s="65">
        <f>J120</f>
        <v>0</v>
      </c>
      <c r="L96" s="31"/>
      <c r="AU96" s="16" t="s">
        <v>101</v>
      </c>
    </row>
    <row r="97" spans="2:12" s="8" customFormat="1" ht="24.95" customHeight="1">
      <c r="B97" s="103"/>
      <c r="D97" s="104" t="s">
        <v>102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103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>
      <c r="B99" s="107"/>
      <c r="D99" s="108" t="s">
        <v>586</v>
      </c>
      <c r="E99" s="109"/>
      <c r="F99" s="109"/>
      <c r="G99" s="109"/>
      <c r="H99" s="109"/>
      <c r="I99" s="109"/>
      <c r="J99" s="110">
        <f>J196</f>
        <v>0</v>
      </c>
      <c r="L99" s="107"/>
    </row>
    <row r="100" spans="2:12" s="9" customFormat="1" ht="19.899999999999999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J237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108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1" t="str">
        <f>E7</f>
        <v>Chodník ul. Antošovická, úsek Na Tabulkách</v>
      </c>
      <c r="F110" s="222"/>
      <c r="G110" s="222"/>
      <c r="H110" s="222"/>
      <c r="L110" s="31"/>
    </row>
    <row r="111" spans="2:12" s="1" customFormat="1" ht="12" customHeight="1">
      <c r="B111" s="31"/>
      <c r="C111" s="26" t="s">
        <v>95</v>
      </c>
      <c r="L111" s="31"/>
    </row>
    <row r="112" spans="2:12" s="1" customFormat="1" ht="16.5" customHeight="1">
      <c r="B112" s="31"/>
      <c r="E112" s="202" t="str">
        <f>E9</f>
        <v>20A033_neuznatelne - Neuznatelné náklady</v>
      </c>
      <c r="F112" s="223"/>
      <c r="G112" s="223"/>
      <c r="H112" s="223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18. 11. 2021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>Stat. m. Ostrava, městský obvod Slezská Ostrava</v>
      </c>
      <c r="I116" s="26" t="s">
        <v>32</v>
      </c>
      <c r="J116" s="29" t="str">
        <f>E21</f>
        <v>AWT Rekultivace a.s.</v>
      </c>
      <c r="L116" s="31"/>
    </row>
    <row r="117" spans="2:65" s="1" customFormat="1" ht="15.2" customHeight="1">
      <c r="B117" s="31"/>
      <c r="C117" s="26" t="s">
        <v>30</v>
      </c>
      <c r="F117" s="24" t="str">
        <f>IF(E18="","",E18)</f>
        <v>Vyplň údaj</v>
      </c>
      <c r="I117" s="26" t="s">
        <v>37</v>
      </c>
      <c r="J117" s="29" t="str">
        <f>E24</f>
        <v>Ing. Kropáčová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109</v>
      </c>
      <c r="D119" s="113" t="s">
        <v>65</v>
      </c>
      <c r="E119" s="113" t="s">
        <v>61</v>
      </c>
      <c r="F119" s="113" t="s">
        <v>62</v>
      </c>
      <c r="G119" s="113" t="s">
        <v>110</v>
      </c>
      <c r="H119" s="113" t="s">
        <v>111</v>
      </c>
      <c r="I119" s="113" t="s">
        <v>112</v>
      </c>
      <c r="J119" s="113" t="s">
        <v>99</v>
      </c>
      <c r="K119" s="114" t="s">
        <v>113</v>
      </c>
      <c r="L119" s="111"/>
      <c r="M119" s="58" t="s">
        <v>1</v>
      </c>
      <c r="N119" s="59" t="s">
        <v>44</v>
      </c>
      <c r="O119" s="59" t="s">
        <v>114</v>
      </c>
      <c r="P119" s="59" t="s">
        <v>115</v>
      </c>
      <c r="Q119" s="59" t="s">
        <v>116</v>
      </c>
      <c r="R119" s="59" t="s">
        <v>117</v>
      </c>
      <c r="S119" s="59" t="s">
        <v>118</v>
      </c>
      <c r="T119" s="60" t="s">
        <v>119</v>
      </c>
    </row>
    <row r="120" spans="2:65" s="1" customFormat="1" ht="22.9" customHeight="1">
      <c r="B120" s="31"/>
      <c r="C120" s="63" t="s">
        <v>120</v>
      </c>
      <c r="J120" s="115">
        <f>BK120</f>
        <v>0</v>
      </c>
      <c r="L120" s="31"/>
      <c r="M120" s="61"/>
      <c r="N120" s="52"/>
      <c r="O120" s="52"/>
      <c r="P120" s="116">
        <f>P121</f>
        <v>0</v>
      </c>
      <c r="Q120" s="52"/>
      <c r="R120" s="116">
        <f>R121</f>
        <v>1.3024587599999999</v>
      </c>
      <c r="S120" s="52"/>
      <c r="T120" s="117">
        <f>T121</f>
        <v>48.24</v>
      </c>
      <c r="AT120" s="16" t="s">
        <v>79</v>
      </c>
      <c r="AU120" s="16" t="s">
        <v>101</v>
      </c>
      <c r="BK120" s="118">
        <f>BK121</f>
        <v>0</v>
      </c>
    </row>
    <row r="121" spans="2:65" s="11" customFormat="1" ht="25.9" customHeight="1">
      <c r="B121" s="119"/>
      <c r="D121" s="120" t="s">
        <v>79</v>
      </c>
      <c r="E121" s="121" t="s">
        <v>121</v>
      </c>
      <c r="F121" s="121" t="s">
        <v>122</v>
      </c>
      <c r="I121" s="122"/>
      <c r="J121" s="123">
        <f>BK121</f>
        <v>0</v>
      </c>
      <c r="L121" s="119"/>
      <c r="M121" s="124"/>
      <c r="P121" s="125">
        <f>P122+P196+P237</f>
        <v>0</v>
      </c>
      <c r="R121" s="125">
        <f>R122+R196+R237</f>
        <v>1.3024587599999999</v>
      </c>
      <c r="T121" s="126">
        <f>T122+T196+T237</f>
        <v>48.24</v>
      </c>
      <c r="AR121" s="120" t="s">
        <v>88</v>
      </c>
      <c r="AT121" s="127" t="s">
        <v>79</v>
      </c>
      <c r="AU121" s="127" t="s">
        <v>80</v>
      </c>
      <c r="AY121" s="120" t="s">
        <v>123</v>
      </c>
      <c r="BK121" s="128">
        <f>BK122+BK196+BK237</f>
        <v>0</v>
      </c>
    </row>
    <row r="122" spans="2:65" s="11" customFormat="1" ht="22.9" customHeight="1">
      <c r="B122" s="119"/>
      <c r="D122" s="120" t="s">
        <v>79</v>
      </c>
      <c r="E122" s="129" t="s">
        <v>124</v>
      </c>
      <c r="F122" s="129" t="s">
        <v>125</v>
      </c>
      <c r="I122" s="122"/>
      <c r="J122" s="130">
        <f>BK122</f>
        <v>0</v>
      </c>
      <c r="L122" s="119"/>
      <c r="M122" s="124"/>
      <c r="P122" s="125">
        <f>SUM(P123:P195)</f>
        <v>0</v>
      </c>
      <c r="R122" s="125">
        <f>SUM(R123:R195)</f>
        <v>1.3024587599999999</v>
      </c>
      <c r="T122" s="126">
        <f>SUM(T123:T195)</f>
        <v>48.24</v>
      </c>
      <c r="AR122" s="120" t="s">
        <v>88</v>
      </c>
      <c r="AT122" s="127" t="s">
        <v>79</v>
      </c>
      <c r="AU122" s="127" t="s">
        <v>88</v>
      </c>
      <c r="AY122" s="120" t="s">
        <v>123</v>
      </c>
      <c r="BK122" s="128">
        <f>SUM(BK123:BK195)</f>
        <v>0</v>
      </c>
    </row>
    <row r="123" spans="2:65" s="1" customFormat="1" ht="21.75" customHeight="1">
      <c r="B123" s="31"/>
      <c r="C123" s="131" t="s">
        <v>88</v>
      </c>
      <c r="D123" s="131" t="s">
        <v>126</v>
      </c>
      <c r="E123" s="132" t="s">
        <v>587</v>
      </c>
      <c r="F123" s="133" t="s">
        <v>588</v>
      </c>
      <c r="G123" s="134" t="s">
        <v>129</v>
      </c>
      <c r="H123" s="135">
        <v>20</v>
      </c>
      <c r="I123" s="136"/>
      <c r="J123" s="137">
        <f>ROUND(I123*H123,2)</f>
        <v>0</v>
      </c>
      <c r="K123" s="133" t="s">
        <v>1</v>
      </c>
      <c r="L123" s="31"/>
      <c r="M123" s="138" t="s">
        <v>1</v>
      </c>
      <c r="N123" s="139" t="s">
        <v>45</v>
      </c>
      <c r="P123" s="140">
        <f>O123*H123</f>
        <v>0</v>
      </c>
      <c r="Q123" s="140">
        <v>0</v>
      </c>
      <c r="R123" s="140">
        <f>Q123*H123</f>
        <v>0</v>
      </c>
      <c r="S123" s="140">
        <v>2.4</v>
      </c>
      <c r="T123" s="141">
        <f>S123*H123</f>
        <v>48</v>
      </c>
      <c r="AR123" s="142" t="s">
        <v>130</v>
      </c>
      <c r="AT123" s="142" t="s">
        <v>126</v>
      </c>
      <c r="AU123" s="142" t="s">
        <v>90</v>
      </c>
      <c r="AY123" s="16" t="s">
        <v>123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88</v>
      </c>
      <c r="BK123" s="143">
        <f>ROUND(I123*H123,2)</f>
        <v>0</v>
      </c>
      <c r="BL123" s="16" t="s">
        <v>130</v>
      </c>
      <c r="BM123" s="142" t="s">
        <v>589</v>
      </c>
    </row>
    <row r="124" spans="2:65" s="1" customFormat="1" ht="19.5">
      <c r="B124" s="31"/>
      <c r="D124" s="144" t="s">
        <v>132</v>
      </c>
      <c r="F124" s="145" t="s">
        <v>590</v>
      </c>
      <c r="I124" s="146"/>
      <c r="L124" s="31"/>
      <c r="M124" s="147"/>
      <c r="T124" s="55"/>
      <c r="AT124" s="16" t="s">
        <v>132</v>
      </c>
      <c r="AU124" s="16" t="s">
        <v>90</v>
      </c>
    </row>
    <row r="125" spans="2:65" s="1" customFormat="1" ht="24">
      <c r="B125" s="31"/>
      <c r="C125" s="131" t="s">
        <v>90</v>
      </c>
      <c r="D125" s="131" t="s">
        <v>126</v>
      </c>
      <c r="E125" s="132" t="s">
        <v>591</v>
      </c>
      <c r="F125" s="133" t="s">
        <v>592</v>
      </c>
      <c r="G125" s="134" t="s">
        <v>147</v>
      </c>
      <c r="H125" s="135">
        <v>0.24</v>
      </c>
      <c r="I125" s="136"/>
      <c r="J125" s="137">
        <f>ROUND(I125*H125,2)</f>
        <v>0</v>
      </c>
      <c r="K125" s="133" t="s">
        <v>1</v>
      </c>
      <c r="L125" s="31"/>
      <c r="M125" s="138" t="s">
        <v>1</v>
      </c>
      <c r="N125" s="139" t="s">
        <v>45</v>
      </c>
      <c r="P125" s="140">
        <f>O125*H125</f>
        <v>0</v>
      </c>
      <c r="Q125" s="140">
        <v>0</v>
      </c>
      <c r="R125" s="140">
        <f>Q125*H125</f>
        <v>0</v>
      </c>
      <c r="S125" s="140">
        <v>1</v>
      </c>
      <c r="T125" s="141">
        <f>S125*H125</f>
        <v>0.24</v>
      </c>
      <c r="AR125" s="142" t="s">
        <v>130</v>
      </c>
      <c r="AT125" s="142" t="s">
        <v>126</v>
      </c>
      <c r="AU125" s="142" t="s">
        <v>90</v>
      </c>
      <c r="AY125" s="16" t="s">
        <v>123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88</v>
      </c>
      <c r="BK125" s="143">
        <f>ROUND(I125*H125,2)</f>
        <v>0</v>
      </c>
      <c r="BL125" s="16" t="s">
        <v>130</v>
      </c>
      <c r="BM125" s="142" t="s">
        <v>593</v>
      </c>
    </row>
    <row r="126" spans="2:65" s="1" customFormat="1" ht="36">
      <c r="B126" s="31"/>
      <c r="C126" s="131" t="s">
        <v>138</v>
      </c>
      <c r="D126" s="131" t="s">
        <v>126</v>
      </c>
      <c r="E126" s="132" t="s">
        <v>594</v>
      </c>
      <c r="F126" s="133" t="s">
        <v>595</v>
      </c>
      <c r="G126" s="134" t="s">
        <v>129</v>
      </c>
      <c r="H126" s="135">
        <v>0.48</v>
      </c>
      <c r="I126" s="136"/>
      <c r="J126" s="137">
        <f>ROUND(I126*H126,2)</f>
        <v>0</v>
      </c>
      <c r="K126" s="133" t="s">
        <v>167</v>
      </c>
      <c r="L126" s="31"/>
      <c r="M126" s="138" t="s">
        <v>1</v>
      </c>
      <c r="N126" s="139" t="s">
        <v>45</v>
      </c>
      <c r="P126" s="140">
        <f>O126*H126</f>
        <v>0</v>
      </c>
      <c r="Q126" s="140">
        <v>2.45329</v>
      </c>
      <c r="R126" s="140">
        <f>Q126*H126</f>
        <v>1.1775792</v>
      </c>
      <c r="S126" s="140">
        <v>0</v>
      </c>
      <c r="T126" s="141">
        <f>S126*H126</f>
        <v>0</v>
      </c>
      <c r="AR126" s="142" t="s">
        <v>130</v>
      </c>
      <c r="AT126" s="142" t="s">
        <v>126</v>
      </c>
      <c r="AU126" s="142" t="s">
        <v>90</v>
      </c>
      <c r="AY126" s="16" t="s">
        <v>123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88</v>
      </c>
      <c r="BK126" s="143">
        <f>ROUND(I126*H126,2)</f>
        <v>0</v>
      </c>
      <c r="BL126" s="16" t="s">
        <v>130</v>
      </c>
      <c r="BM126" s="142" t="s">
        <v>596</v>
      </c>
    </row>
    <row r="127" spans="2:65" s="1" customFormat="1" ht="19.5">
      <c r="B127" s="31"/>
      <c r="D127" s="144" t="s">
        <v>132</v>
      </c>
      <c r="F127" s="145" t="s">
        <v>597</v>
      </c>
      <c r="I127" s="146"/>
      <c r="L127" s="31"/>
      <c r="M127" s="147"/>
      <c r="T127" s="55"/>
      <c r="AT127" s="16" t="s">
        <v>132</v>
      </c>
      <c r="AU127" s="16" t="s">
        <v>90</v>
      </c>
    </row>
    <row r="128" spans="2:65" s="12" customFormat="1" ht="11.25">
      <c r="B128" s="148"/>
      <c r="D128" s="144" t="s">
        <v>143</v>
      </c>
      <c r="E128" s="149" t="s">
        <v>1</v>
      </c>
      <c r="F128" s="150" t="s">
        <v>598</v>
      </c>
      <c r="H128" s="151">
        <v>0.48</v>
      </c>
      <c r="I128" s="152"/>
      <c r="L128" s="148"/>
      <c r="M128" s="153"/>
      <c r="T128" s="154"/>
      <c r="AT128" s="149" t="s">
        <v>143</v>
      </c>
      <c r="AU128" s="149" t="s">
        <v>90</v>
      </c>
      <c r="AV128" s="12" t="s">
        <v>90</v>
      </c>
      <c r="AW128" s="12" t="s">
        <v>36</v>
      </c>
      <c r="AX128" s="12" t="s">
        <v>88</v>
      </c>
      <c r="AY128" s="149" t="s">
        <v>123</v>
      </c>
    </row>
    <row r="129" spans="2:65" s="1" customFormat="1" ht="21.75" customHeight="1">
      <c r="B129" s="31"/>
      <c r="C129" s="131" t="s">
        <v>130</v>
      </c>
      <c r="D129" s="131" t="s">
        <v>126</v>
      </c>
      <c r="E129" s="132" t="s">
        <v>599</v>
      </c>
      <c r="F129" s="133" t="s">
        <v>600</v>
      </c>
      <c r="G129" s="134" t="s">
        <v>147</v>
      </c>
      <c r="H129" s="135">
        <v>3.7999999999999999E-2</v>
      </c>
      <c r="I129" s="136"/>
      <c r="J129" s="137">
        <f>ROUND(I129*H129,2)</f>
        <v>0</v>
      </c>
      <c r="K129" s="133" t="s">
        <v>167</v>
      </c>
      <c r="L129" s="31"/>
      <c r="M129" s="138" t="s">
        <v>1</v>
      </c>
      <c r="N129" s="139" t="s">
        <v>45</v>
      </c>
      <c r="P129" s="140">
        <f>O129*H129</f>
        <v>0</v>
      </c>
      <c r="Q129" s="140">
        <v>1.0606199999999999</v>
      </c>
      <c r="R129" s="140">
        <f>Q129*H129</f>
        <v>4.0303559999999995E-2</v>
      </c>
      <c r="S129" s="140">
        <v>0</v>
      </c>
      <c r="T129" s="141">
        <f>S129*H129</f>
        <v>0</v>
      </c>
      <c r="AR129" s="142" t="s">
        <v>130</v>
      </c>
      <c r="AT129" s="142" t="s">
        <v>126</v>
      </c>
      <c r="AU129" s="142" t="s">
        <v>90</v>
      </c>
      <c r="AY129" s="16" t="s">
        <v>123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88</v>
      </c>
      <c r="BK129" s="143">
        <f>ROUND(I129*H129,2)</f>
        <v>0</v>
      </c>
      <c r="BL129" s="16" t="s">
        <v>130</v>
      </c>
      <c r="BM129" s="142" t="s">
        <v>601</v>
      </c>
    </row>
    <row r="130" spans="2:65" s="1" customFormat="1" ht="16.5" customHeight="1">
      <c r="B130" s="31"/>
      <c r="C130" s="131" t="s">
        <v>150</v>
      </c>
      <c r="D130" s="131" t="s">
        <v>126</v>
      </c>
      <c r="E130" s="132" t="s">
        <v>602</v>
      </c>
      <c r="F130" s="133" t="s">
        <v>603</v>
      </c>
      <c r="G130" s="134" t="s">
        <v>141</v>
      </c>
      <c r="H130" s="135">
        <v>4.8</v>
      </c>
      <c r="I130" s="136"/>
      <c r="J130" s="137">
        <f>ROUND(I130*H130,2)</f>
        <v>0</v>
      </c>
      <c r="K130" s="133" t="s">
        <v>167</v>
      </c>
      <c r="L130" s="31"/>
      <c r="M130" s="138" t="s">
        <v>1</v>
      </c>
      <c r="N130" s="139" t="s">
        <v>45</v>
      </c>
      <c r="P130" s="140">
        <f>O130*H130</f>
        <v>0</v>
      </c>
      <c r="Q130" s="140">
        <v>1.762E-2</v>
      </c>
      <c r="R130" s="140">
        <f>Q130*H130</f>
        <v>8.4575999999999998E-2</v>
      </c>
      <c r="S130" s="140">
        <v>0</v>
      </c>
      <c r="T130" s="141">
        <f>S130*H130</f>
        <v>0</v>
      </c>
      <c r="AR130" s="142" t="s">
        <v>130</v>
      </c>
      <c r="AT130" s="142" t="s">
        <v>126</v>
      </c>
      <c r="AU130" s="142" t="s">
        <v>90</v>
      </c>
      <c r="AY130" s="16" t="s">
        <v>123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88</v>
      </c>
      <c r="BK130" s="143">
        <f>ROUND(I130*H130,2)</f>
        <v>0</v>
      </c>
      <c r="BL130" s="16" t="s">
        <v>130</v>
      </c>
      <c r="BM130" s="142" t="s">
        <v>604</v>
      </c>
    </row>
    <row r="131" spans="2:65" s="1" customFormat="1" ht="21.75" customHeight="1">
      <c r="B131" s="31"/>
      <c r="C131" s="131" t="s">
        <v>156</v>
      </c>
      <c r="D131" s="131" t="s">
        <v>126</v>
      </c>
      <c r="E131" s="132" t="s">
        <v>605</v>
      </c>
      <c r="F131" s="133" t="s">
        <v>606</v>
      </c>
      <c r="G131" s="134" t="s">
        <v>136</v>
      </c>
      <c r="H131" s="135">
        <v>1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45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130</v>
      </c>
      <c r="AT131" s="142" t="s">
        <v>126</v>
      </c>
      <c r="AU131" s="142" t="s">
        <v>90</v>
      </c>
      <c r="AY131" s="16" t="s">
        <v>123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88</v>
      </c>
      <c r="BK131" s="143">
        <f>ROUND(I131*H131,2)</f>
        <v>0</v>
      </c>
      <c r="BL131" s="16" t="s">
        <v>130</v>
      </c>
      <c r="BM131" s="142" t="s">
        <v>607</v>
      </c>
    </row>
    <row r="132" spans="2:65" s="1" customFormat="1" ht="29.25">
      <c r="B132" s="31"/>
      <c r="D132" s="144" t="s">
        <v>132</v>
      </c>
      <c r="F132" s="145" t="s">
        <v>608</v>
      </c>
      <c r="I132" s="146"/>
      <c r="L132" s="31"/>
      <c r="M132" s="147"/>
      <c r="T132" s="55"/>
      <c r="AT132" s="16" t="s">
        <v>132</v>
      </c>
      <c r="AU132" s="16" t="s">
        <v>90</v>
      </c>
    </row>
    <row r="133" spans="2:65" s="1" customFormat="1" ht="16.5" customHeight="1">
      <c r="B133" s="31"/>
      <c r="C133" s="131" t="s">
        <v>160</v>
      </c>
      <c r="D133" s="131" t="s">
        <v>126</v>
      </c>
      <c r="E133" s="132" t="s">
        <v>609</v>
      </c>
      <c r="F133" s="133" t="s">
        <v>610</v>
      </c>
      <c r="G133" s="134" t="s">
        <v>516</v>
      </c>
      <c r="H133" s="135">
        <v>1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45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130</v>
      </c>
      <c r="AT133" s="142" t="s">
        <v>126</v>
      </c>
      <c r="AU133" s="142" t="s">
        <v>90</v>
      </c>
      <c r="AY133" s="16" t="s">
        <v>123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88</v>
      </c>
      <c r="BK133" s="143">
        <f>ROUND(I133*H133,2)</f>
        <v>0</v>
      </c>
      <c r="BL133" s="16" t="s">
        <v>130</v>
      </c>
      <c r="BM133" s="142" t="s">
        <v>611</v>
      </c>
    </row>
    <row r="134" spans="2:65" s="1" customFormat="1" ht="29.25">
      <c r="B134" s="31"/>
      <c r="D134" s="144" t="s">
        <v>132</v>
      </c>
      <c r="F134" s="145" t="s">
        <v>612</v>
      </c>
      <c r="I134" s="146"/>
      <c r="L134" s="31"/>
      <c r="M134" s="147"/>
      <c r="T134" s="55"/>
      <c r="AT134" s="16" t="s">
        <v>132</v>
      </c>
      <c r="AU134" s="16" t="s">
        <v>90</v>
      </c>
    </row>
    <row r="135" spans="2:65" s="1" customFormat="1" ht="36">
      <c r="B135" s="31"/>
      <c r="C135" s="131" t="s">
        <v>164</v>
      </c>
      <c r="D135" s="131" t="s">
        <v>126</v>
      </c>
      <c r="E135" s="132" t="s">
        <v>613</v>
      </c>
      <c r="F135" s="133" t="s">
        <v>614</v>
      </c>
      <c r="G135" s="134" t="s">
        <v>516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45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130</v>
      </c>
      <c r="AT135" s="142" t="s">
        <v>126</v>
      </c>
      <c r="AU135" s="142" t="s">
        <v>90</v>
      </c>
      <c r="AY135" s="16" t="s">
        <v>123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88</v>
      </c>
      <c r="BK135" s="143">
        <f>ROUND(I135*H135,2)</f>
        <v>0</v>
      </c>
      <c r="BL135" s="16" t="s">
        <v>130</v>
      </c>
      <c r="BM135" s="142" t="s">
        <v>615</v>
      </c>
    </row>
    <row r="136" spans="2:65" s="1" customFormat="1" ht="21.75" customHeight="1">
      <c r="B136" s="31"/>
      <c r="C136" s="131" t="s">
        <v>170</v>
      </c>
      <c r="D136" s="131" t="s">
        <v>126</v>
      </c>
      <c r="E136" s="132" t="s">
        <v>235</v>
      </c>
      <c r="F136" s="133" t="s">
        <v>236</v>
      </c>
      <c r="G136" s="134" t="s">
        <v>141</v>
      </c>
      <c r="H136" s="135">
        <v>10.8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45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130</v>
      </c>
      <c r="AT136" s="142" t="s">
        <v>126</v>
      </c>
      <c r="AU136" s="142" t="s">
        <v>90</v>
      </c>
      <c r="AY136" s="16" t="s">
        <v>123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88</v>
      </c>
      <c r="BK136" s="143">
        <f>ROUND(I136*H136,2)</f>
        <v>0</v>
      </c>
      <c r="BL136" s="16" t="s">
        <v>130</v>
      </c>
      <c r="BM136" s="142" t="s">
        <v>616</v>
      </c>
    </row>
    <row r="137" spans="2:65" s="1" customFormat="1" ht="19.5">
      <c r="B137" s="31"/>
      <c r="D137" s="144" t="s">
        <v>132</v>
      </c>
      <c r="F137" s="145" t="s">
        <v>238</v>
      </c>
      <c r="I137" s="146"/>
      <c r="L137" s="31"/>
      <c r="M137" s="147"/>
      <c r="T137" s="55"/>
      <c r="AT137" s="16" t="s">
        <v>132</v>
      </c>
      <c r="AU137" s="16" t="s">
        <v>90</v>
      </c>
    </row>
    <row r="138" spans="2:65" s="12" customFormat="1" ht="11.25">
      <c r="B138" s="148"/>
      <c r="D138" s="144" t="s">
        <v>143</v>
      </c>
      <c r="E138" s="149" t="s">
        <v>1</v>
      </c>
      <c r="F138" s="150" t="s">
        <v>617</v>
      </c>
      <c r="H138" s="151">
        <v>10.8</v>
      </c>
      <c r="I138" s="152"/>
      <c r="L138" s="148"/>
      <c r="M138" s="153"/>
      <c r="T138" s="154"/>
      <c r="AT138" s="149" t="s">
        <v>143</v>
      </c>
      <c r="AU138" s="149" t="s">
        <v>90</v>
      </c>
      <c r="AV138" s="12" t="s">
        <v>90</v>
      </c>
      <c r="AW138" s="12" t="s">
        <v>36</v>
      </c>
      <c r="AX138" s="12" t="s">
        <v>88</v>
      </c>
      <c r="AY138" s="149" t="s">
        <v>123</v>
      </c>
    </row>
    <row r="139" spans="2:65" s="1" customFormat="1" ht="16.5" customHeight="1">
      <c r="B139" s="31"/>
      <c r="C139" s="131" t="s">
        <v>174</v>
      </c>
      <c r="D139" s="131" t="s">
        <v>126</v>
      </c>
      <c r="E139" s="132" t="s">
        <v>241</v>
      </c>
      <c r="F139" s="133" t="s">
        <v>242</v>
      </c>
      <c r="G139" s="134" t="s">
        <v>141</v>
      </c>
      <c r="H139" s="135">
        <v>10.8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45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130</v>
      </c>
      <c r="AT139" s="142" t="s">
        <v>126</v>
      </c>
      <c r="AU139" s="142" t="s">
        <v>90</v>
      </c>
      <c r="AY139" s="16" t="s">
        <v>123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88</v>
      </c>
      <c r="BK139" s="143">
        <f>ROUND(I139*H139,2)</f>
        <v>0</v>
      </c>
      <c r="BL139" s="16" t="s">
        <v>130</v>
      </c>
      <c r="BM139" s="142" t="s">
        <v>618</v>
      </c>
    </row>
    <row r="140" spans="2:65" s="1" customFormat="1" ht="29.25">
      <c r="B140" s="31"/>
      <c r="D140" s="144" t="s">
        <v>132</v>
      </c>
      <c r="F140" s="145" t="s">
        <v>244</v>
      </c>
      <c r="I140" s="146"/>
      <c r="L140" s="31"/>
      <c r="M140" s="147"/>
      <c r="T140" s="55"/>
      <c r="AT140" s="16" t="s">
        <v>132</v>
      </c>
      <c r="AU140" s="16" t="s">
        <v>90</v>
      </c>
    </row>
    <row r="141" spans="2:65" s="12" customFormat="1" ht="11.25">
      <c r="B141" s="148"/>
      <c r="D141" s="144" t="s">
        <v>143</v>
      </c>
      <c r="E141" s="149" t="s">
        <v>1</v>
      </c>
      <c r="F141" s="150" t="s">
        <v>617</v>
      </c>
      <c r="H141" s="151">
        <v>10.8</v>
      </c>
      <c r="I141" s="152"/>
      <c r="L141" s="148"/>
      <c r="M141" s="153"/>
      <c r="T141" s="154"/>
      <c r="AT141" s="149" t="s">
        <v>143</v>
      </c>
      <c r="AU141" s="149" t="s">
        <v>90</v>
      </c>
      <c r="AV141" s="12" t="s">
        <v>90</v>
      </c>
      <c r="AW141" s="12" t="s">
        <v>36</v>
      </c>
      <c r="AX141" s="12" t="s">
        <v>88</v>
      </c>
      <c r="AY141" s="149" t="s">
        <v>123</v>
      </c>
    </row>
    <row r="142" spans="2:65" s="1" customFormat="1" ht="16.5" customHeight="1">
      <c r="B142" s="31"/>
      <c r="C142" s="131" t="s">
        <v>180</v>
      </c>
      <c r="D142" s="131" t="s">
        <v>126</v>
      </c>
      <c r="E142" s="132" t="s">
        <v>247</v>
      </c>
      <c r="F142" s="133" t="s">
        <v>248</v>
      </c>
      <c r="G142" s="134" t="s">
        <v>147</v>
      </c>
      <c r="H142" s="135">
        <v>0.58299999999999996</v>
      </c>
      <c r="I142" s="136"/>
      <c r="J142" s="137">
        <f>ROUND(I142*H142,2)</f>
        <v>0</v>
      </c>
      <c r="K142" s="133" t="s">
        <v>1</v>
      </c>
      <c r="L142" s="31"/>
      <c r="M142" s="138" t="s">
        <v>1</v>
      </c>
      <c r="N142" s="139" t="s">
        <v>45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130</v>
      </c>
      <c r="AT142" s="142" t="s">
        <v>126</v>
      </c>
      <c r="AU142" s="142" t="s">
        <v>90</v>
      </c>
      <c r="AY142" s="16" t="s">
        <v>123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88</v>
      </c>
      <c r="BK142" s="143">
        <f>ROUND(I142*H142,2)</f>
        <v>0</v>
      </c>
      <c r="BL142" s="16" t="s">
        <v>130</v>
      </c>
      <c r="BM142" s="142" t="s">
        <v>619</v>
      </c>
    </row>
    <row r="143" spans="2:65" s="1" customFormat="1" ht="29.25">
      <c r="B143" s="31"/>
      <c r="D143" s="144" t="s">
        <v>132</v>
      </c>
      <c r="F143" s="145" t="s">
        <v>250</v>
      </c>
      <c r="I143" s="146"/>
      <c r="L143" s="31"/>
      <c r="M143" s="147"/>
      <c r="T143" s="55"/>
      <c r="AT143" s="16" t="s">
        <v>132</v>
      </c>
      <c r="AU143" s="16" t="s">
        <v>90</v>
      </c>
    </row>
    <row r="144" spans="2:65" s="12" customFormat="1" ht="11.25">
      <c r="B144" s="148"/>
      <c r="D144" s="144" t="s">
        <v>143</v>
      </c>
      <c r="E144" s="149" t="s">
        <v>1</v>
      </c>
      <c r="F144" s="150" t="s">
        <v>620</v>
      </c>
      <c r="H144" s="151">
        <v>0.58299999999999996</v>
      </c>
      <c r="I144" s="152"/>
      <c r="L144" s="148"/>
      <c r="M144" s="153"/>
      <c r="T144" s="154"/>
      <c r="AT144" s="149" t="s">
        <v>143</v>
      </c>
      <c r="AU144" s="149" t="s">
        <v>90</v>
      </c>
      <c r="AV144" s="12" t="s">
        <v>90</v>
      </c>
      <c r="AW144" s="12" t="s">
        <v>36</v>
      </c>
      <c r="AX144" s="12" t="s">
        <v>88</v>
      </c>
      <c r="AY144" s="149" t="s">
        <v>123</v>
      </c>
    </row>
    <row r="145" spans="2:65" s="1" customFormat="1" ht="16.5" customHeight="1">
      <c r="B145" s="31"/>
      <c r="C145" s="131" t="s">
        <v>185</v>
      </c>
      <c r="D145" s="131" t="s">
        <v>126</v>
      </c>
      <c r="E145" s="132" t="s">
        <v>621</v>
      </c>
      <c r="F145" s="133" t="s">
        <v>622</v>
      </c>
      <c r="G145" s="134" t="s">
        <v>141</v>
      </c>
      <c r="H145" s="135">
        <v>22.5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45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130</v>
      </c>
      <c r="AT145" s="142" t="s">
        <v>126</v>
      </c>
      <c r="AU145" s="142" t="s">
        <v>90</v>
      </c>
      <c r="AY145" s="16" t="s">
        <v>123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88</v>
      </c>
      <c r="BK145" s="143">
        <f>ROUND(I145*H145,2)</f>
        <v>0</v>
      </c>
      <c r="BL145" s="16" t="s">
        <v>130</v>
      </c>
      <c r="BM145" s="142" t="s">
        <v>623</v>
      </c>
    </row>
    <row r="146" spans="2:65" s="1" customFormat="1" ht="19.5">
      <c r="B146" s="31"/>
      <c r="D146" s="144" t="s">
        <v>132</v>
      </c>
      <c r="F146" s="145" t="s">
        <v>624</v>
      </c>
      <c r="I146" s="146"/>
      <c r="L146" s="31"/>
      <c r="M146" s="147"/>
      <c r="T146" s="55"/>
      <c r="AT146" s="16" t="s">
        <v>132</v>
      </c>
      <c r="AU146" s="16" t="s">
        <v>90</v>
      </c>
    </row>
    <row r="147" spans="2:65" s="12" customFormat="1" ht="11.25">
      <c r="B147" s="148"/>
      <c r="D147" s="144" t="s">
        <v>143</v>
      </c>
      <c r="E147" s="149" t="s">
        <v>1</v>
      </c>
      <c r="F147" s="150" t="s">
        <v>625</v>
      </c>
      <c r="H147" s="151">
        <v>11</v>
      </c>
      <c r="I147" s="152"/>
      <c r="L147" s="148"/>
      <c r="M147" s="153"/>
      <c r="T147" s="154"/>
      <c r="AT147" s="149" t="s">
        <v>143</v>
      </c>
      <c r="AU147" s="149" t="s">
        <v>90</v>
      </c>
      <c r="AV147" s="12" t="s">
        <v>90</v>
      </c>
      <c r="AW147" s="12" t="s">
        <v>36</v>
      </c>
      <c r="AX147" s="12" t="s">
        <v>80</v>
      </c>
      <c r="AY147" s="149" t="s">
        <v>123</v>
      </c>
    </row>
    <row r="148" spans="2:65" s="12" customFormat="1" ht="11.25">
      <c r="B148" s="148"/>
      <c r="D148" s="144" t="s">
        <v>143</v>
      </c>
      <c r="E148" s="149" t="s">
        <v>1</v>
      </c>
      <c r="F148" s="150" t="s">
        <v>626</v>
      </c>
      <c r="H148" s="151">
        <v>10.5</v>
      </c>
      <c r="I148" s="152"/>
      <c r="L148" s="148"/>
      <c r="M148" s="153"/>
      <c r="T148" s="154"/>
      <c r="AT148" s="149" t="s">
        <v>143</v>
      </c>
      <c r="AU148" s="149" t="s">
        <v>90</v>
      </c>
      <c r="AV148" s="12" t="s">
        <v>90</v>
      </c>
      <c r="AW148" s="12" t="s">
        <v>36</v>
      </c>
      <c r="AX148" s="12" t="s">
        <v>80</v>
      </c>
      <c r="AY148" s="149" t="s">
        <v>123</v>
      </c>
    </row>
    <row r="149" spans="2:65" s="12" customFormat="1" ht="11.25">
      <c r="B149" s="148"/>
      <c r="D149" s="144" t="s">
        <v>143</v>
      </c>
      <c r="E149" s="149" t="s">
        <v>1</v>
      </c>
      <c r="F149" s="150" t="s">
        <v>627</v>
      </c>
      <c r="H149" s="151">
        <v>1</v>
      </c>
      <c r="I149" s="152"/>
      <c r="L149" s="148"/>
      <c r="M149" s="153"/>
      <c r="T149" s="154"/>
      <c r="AT149" s="149" t="s">
        <v>143</v>
      </c>
      <c r="AU149" s="149" t="s">
        <v>90</v>
      </c>
      <c r="AV149" s="12" t="s">
        <v>90</v>
      </c>
      <c r="AW149" s="12" t="s">
        <v>36</v>
      </c>
      <c r="AX149" s="12" t="s">
        <v>80</v>
      </c>
      <c r="AY149" s="149" t="s">
        <v>123</v>
      </c>
    </row>
    <row r="150" spans="2:65" s="13" customFormat="1" ht="11.25">
      <c r="B150" s="155"/>
      <c r="D150" s="144" t="s">
        <v>143</v>
      </c>
      <c r="E150" s="156" t="s">
        <v>1</v>
      </c>
      <c r="F150" s="157" t="s">
        <v>155</v>
      </c>
      <c r="H150" s="158">
        <v>22.5</v>
      </c>
      <c r="I150" s="159"/>
      <c r="L150" s="155"/>
      <c r="M150" s="160"/>
      <c r="T150" s="161"/>
      <c r="AT150" s="156" t="s">
        <v>143</v>
      </c>
      <c r="AU150" s="156" t="s">
        <v>90</v>
      </c>
      <c r="AV150" s="13" t="s">
        <v>130</v>
      </c>
      <c r="AW150" s="13" t="s">
        <v>36</v>
      </c>
      <c r="AX150" s="13" t="s">
        <v>88</v>
      </c>
      <c r="AY150" s="156" t="s">
        <v>123</v>
      </c>
    </row>
    <row r="151" spans="2:65" s="1" customFormat="1" ht="16.5" customHeight="1">
      <c r="B151" s="31"/>
      <c r="C151" s="162" t="s">
        <v>191</v>
      </c>
      <c r="D151" s="162" t="s">
        <v>216</v>
      </c>
      <c r="E151" s="163" t="s">
        <v>628</v>
      </c>
      <c r="F151" s="164" t="s">
        <v>629</v>
      </c>
      <c r="G151" s="165" t="s">
        <v>630</v>
      </c>
      <c r="H151" s="166">
        <v>6.75</v>
      </c>
      <c r="I151" s="167"/>
      <c r="J151" s="168">
        <f>ROUND(I151*H151,2)</f>
        <v>0</v>
      </c>
      <c r="K151" s="164" t="s">
        <v>1</v>
      </c>
      <c r="L151" s="169"/>
      <c r="M151" s="170" t="s">
        <v>1</v>
      </c>
      <c r="N151" s="171" t="s">
        <v>45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164</v>
      </c>
      <c r="AT151" s="142" t="s">
        <v>216</v>
      </c>
      <c r="AU151" s="142" t="s">
        <v>90</v>
      </c>
      <c r="AY151" s="16" t="s">
        <v>123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88</v>
      </c>
      <c r="BK151" s="143">
        <f>ROUND(I151*H151,2)</f>
        <v>0</v>
      </c>
      <c r="BL151" s="16" t="s">
        <v>130</v>
      </c>
      <c r="BM151" s="142" t="s">
        <v>631</v>
      </c>
    </row>
    <row r="152" spans="2:65" s="1" customFormat="1" ht="19.5">
      <c r="B152" s="31"/>
      <c r="D152" s="144" t="s">
        <v>132</v>
      </c>
      <c r="F152" s="145" t="s">
        <v>632</v>
      </c>
      <c r="I152" s="146"/>
      <c r="L152" s="31"/>
      <c r="M152" s="147"/>
      <c r="T152" s="55"/>
      <c r="AT152" s="16" t="s">
        <v>132</v>
      </c>
      <c r="AU152" s="16" t="s">
        <v>90</v>
      </c>
    </row>
    <row r="153" spans="2:65" s="12" customFormat="1" ht="11.25">
      <c r="B153" s="148"/>
      <c r="D153" s="144" t="s">
        <v>143</v>
      </c>
      <c r="E153" s="149" t="s">
        <v>1</v>
      </c>
      <c r="F153" s="150" t="s">
        <v>633</v>
      </c>
      <c r="H153" s="151">
        <v>3.3</v>
      </c>
      <c r="I153" s="152"/>
      <c r="L153" s="148"/>
      <c r="M153" s="153"/>
      <c r="T153" s="154"/>
      <c r="AT153" s="149" t="s">
        <v>143</v>
      </c>
      <c r="AU153" s="149" t="s">
        <v>90</v>
      </c>
      <c r="AV153" s="12" t="s">
        <v>90</v>
      </c>
      <c r="AW153" s="12" t="s">
        <v>36</v>
      </c>
      <c r="AX153" s="12" t="s">
        <v>80</v>
      </c>
      <c r="AY153" s="149" t="s">
        <v>123</v>
      </c>
    </row>
    <row r="154" spans="2:65" s="12" customFormat="1" ht="11.25">
      <c r="B154" s="148"/>
      <c r="D154" s="144" t="s">
        <v>143</v>
      </c>
      <c r="E154" s="149" t="s">
        <v>1</v>
      </c>
      <c r="F154" s="150" t="s">
        <v>634</v>
      </c>
      <c r="H154" s="151">
        <v>3.15</v>
      </c>
      <c r="I154" s="152"/>
      <c r="L154" s="148"/>
      <c r="M154" s="153"/>
      <c r="T154" s="154"/>
      <c r="AT154" s="149" t="s">
        <v>143</v>
      </c>
      <c r="AU154" s="149" t="s">
        <v>90</v>
      </c>
      <c r="AV154" s="12" t="s">
        <v>90</v>
      </c>
      <c r="AW154" s="12" t="s">
        <v>36</v>
      </c>
      <c r="AX154" s="12" t="s">
        <v>80</v>
      </c>
      <c r="AY154" s="149" t="s">
        <v>123</v>
      </c>
    </row>
    <row r="155" spans="2:65" s="12" customFormat="1" ht="11.25">
      <c r="B155" s="148"/>
      <c r="D155" s="144" t="s">
        <v>143</v>
      </c>
      <c r="E155" s="149" t="s">
        <v>1</v>
      </c>
      <c r="F155" s="150" t="s">
        <v>635</v>
      </c>
      <c r="H155" s="151">
        <v>0.3</v>
      </c>
      <c r="I155" s="152"/>
      <c r="L155" s="148"/>
      <c r="M155" s="153"/>
      <c r="T155" s="154"/>
      <c r="AT155" s="149" t="s">
        <v>143</v>
      </c>
      <c r="AU155" s="149" t="s">
        <v>90</v>
      </c>
      <c r="AV155" s="12" t="s">
        <v>90</v>
      </c>
      <c r="AW155" s="12" t="s">
        <v>36</v>
      </c>
      <c r="AX155" s="12" t="s">
        <v>80</v>
      </c>
      <c r="AY155" s="149" t="s">
        <v>123</v>
      </c>
    </row>
    <row r="156" spans="2:65" s="13" customFormat="1" ht="11.25">
      <c r="B156" s="155"/>
      <c r="D156" s="144" t="s">
        <v>143</v>
      </c>
      <c r="E156" s="156" t="s">
        <v>1</v>
      </c>
      <c r="F156" s="157" t="s">
        <v>155</v>
      </c>
      <c r="H156" s="158">
        <v>6.7499999999999991</v>
      </c>
      <c r="I156" s="159"/>
      <c r="L156" s="155"/>
      <c r="M156" s="160"/>
      <c r="T156" s="161"/>
      <c r="AT156" s="156" t="s">
        <v>143</v>
      </c>
      <c r="AU156" s="156" t="s">
        <v>90</v>
      </c>
      <c r="AV156" s="13" t="s">
        <v>130</v>
      </c>
      <c r="AW156" s="13" t="s">
        <v>36</v>
      </c>
      <c r="AX156" s="13" t="s">
        <v>88</v>
      </c>
      <c r="AY156" s="156" t="s">
        <v>123</v>
      </c>
    </row>
    <row r="157" spans="2:65" s="1" customFormat="1" ht="24">
      <c r="B157" s="31"/>
      <c r="C157" s="131" t="s">
        <v>197</v>
      </c>
      <c r="D157" s="131" t="s">
        <v>126</v>
      </c>
      <c r="E157" s="132" t="s">
        <v>636</v>
      </c>
      <c r="F157" s="133" t="s">
        <v>637</v>
      </c>
      <c r="G157" s="134" t="s">
        <v>141</v>
      </c>
      <c r="H157" s="135">
        <v>29.5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45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130</v>
      </c>
      <c r="AT157" s="142" t="s">
        <v>126</v>
      </c>
      <c r="AU157" s="142" t="s">
        <v>90</v>
      </c>
      <c r="AY157" s="16" t="s">
        <v>123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88</v>
      </c>
      <c r="BK157" s="143">
        <f>ROUND(I157*H157,2)</f>
        <v>0</v>
      </c>
      <c r="BL157" s="16" t="s">
        <v>130</v>
      </c>
      <c r="BM157" s="142" t="s">
        <v>638</v>
      </c>
    </row>
    <row r="158" spans="2:65" s="1" customFormat="1" ht="29.25">
      <c r="B158" s="31"/>
      <c r="D158" s="144" t="s">
        <v>132</v>
      </c>
      <c r="F158" s="145" t="s">
        <v>639</v>
      </c>
      <c r="I158" s="146"/>
      <c r="L158" s="31"/>
      <c r="M158" s="147"/>
      <c r="T158" s="55"/>
      <c r="AT158" s="16" t="s">
        <v>132</v>
      </c>
      <c r="AU158" s="16" t="s">
        <v>90</v>
      </c>
    </row>
    <row r="159" spans="2:65" s="12" customFormat="1" ht="11.25">
      <c r="B159" s="148"/>
      <c r="D159" s="144" t="s">
        <v>143</v>
      </c>
      <c r="E159" s="149" t="s">
        <v>1</v>
      </c>
      <c r="F159" s="150" t="s">
        <v>640</v>
      </c>
      <c r="H159" s="151">
        <v>6.5</v>
      </c>
      <c r="I159" s="152"/>
      <c r="L159" s="148"/>
      <c r="M159" s="153"/>
      <c r="T159" s="154"/>
      <c r="AT159" s="149" t="s">
        <v>143</v>
      </c>
      <c r="AU159" s="149" t="s">
        <v>90</v>
      </c>
      <c r="AV159" s="12" t="s">
        <v>90</v>
      </c>
      <c r="AW159" s="12" t="s">
        <v>36</v>
      </c>
      <c r="AX159" s="12" t="s">
        <v>80</v>
      </c>
      <c r="AY159" s="149" t="s">
        <v>123</v>
      </c>
    </row>
    <row r="160" spans="2:65" s="12" customFormat="1" ht="11.25">
      <c r="B160" s="148"/>
      <c r="D160" s="144" t="s">
        <v>143</v>
      </c>
      <c r="E160" s="149" t="s">
        <v>1</v>
      </c>
      <c r="F160" s="150" t="s">
        <v>641</v>
      </c>
      <c r="H160" s="151">
        <v>6.5</v>
      </c>
      <c r="I160" s="152"/>
      <c r="L160" s="148"/>
      <c r="M160" s="153"/>
      <c r="T160" s="154"/>
      <c r="AT160" s="149" t="s">
        <v>143</v>
      </c>
      <c r="AU160" s="149" t="s">
        <v>90</v>
      </c>
      <c r="AV160" s="12" t="s">
        <v>90</v>
      </c>
      <c r="AW160" s="12" t="s">
        <v>36</v>
      </c>
      <c r="AX160" s="12" t="s">
        <v>80</v>
      </c>
      <c r="AY160" s="149" t="s">
        <v>123</v>
      </c>
    </row>
    <row r="161" spans="2:65" s="12" customFormat="1" ht="11.25">
      <c r="B161" s="148"/>
      <c r="D161" s="144" t="s">
        <v>143</v>
      </c>
      <c r="E161" s="149" t="s">
        <v>1</v>
      </c>
      <c r="F161" s="150" t="s">
        <v>642</v>
      </c>
      <c r="H161" s="151">
        <v>9.5</v>
      </c>
      <c r="I161" s="152"/>
      <c r="L161" s="148"/>
      <c r="M161" s="153"/>
      <c r="T161" s="154"/>
      <c r="AT161" s="149" t="s">
        <v>143</v>
      </c>
      <c r="AU161" s="149" t="s">
        <v>90</v>
      </c>
      <c r="AV161" s="12" t="s">
        <v>90</v>
      </c>
      <c r="AW161" s="12" t="s">
        <v>36</v>
      </c>
      <c r="AX161" s="12" t="s">
        <v>80</v>
      </c>
      <c r="AY161" s="149" t="s">
        <v>123</v>
      </c>
    </row>
    <row r="162" spans="2:65" s="12" customFormat="1" ht="11.25">
      <c r="B162" s="148"/>
      <c r="D162" s="144" t="s">
        <v>143</v>
      </c>
      <c r="E162" s="149" t="s">
        <v>1</v>
      </c>
      <c r="F162" s="150" t="s">
        <v>643</v>
      </c>
      <c r="H162" s="151">
        <v>7</v>
      </c>
      <c r="I162" s="152"/>
      <c r="L162" s="148"/>
      <c r="M162" s="153"/>
      <c r="T162" s="154"/>
      <c r="AT162" s="149" t="s">
        <v>143</v>
      </c>
      <c r="AU162" s="149" t="s">
        <v>90</v>
      </c>
      <c r="AV162" s="12" t="s">
        <v>90</v>
      </c>
      <c r="AW162" s="12" t="s">
        <v>36</v>
      </c>
      <c r="AX162" s="12" t="s">
        <v>80</v>
      </c>
      <c r="AY162" s="149" t="s">
        <v>123</v>
      </c>
    </row>
    <row r="163" spans="2:65" s="13" customFormat="1" ht="11.25">
      <c r="B163" s="155"/>
      <c r="D163" s="144" t="s">
        <v>143</v>
      </c>
      <c r="E163" s="156" t="s">
        <v>1</v>
      </c>
      <c r="F163" s="157" t="s">
        <v>155</v>
      </c>
      <c r="H163" s="158">
        <v>29.5</v>
      </c>
      <c r="I163" s="159"/>
      <c r="L163" s="155"/>
      <c r="M163" s="160"/>
      <c r="T163" s="161"/>
      <c r="AT163" s="156" t="s">
        <v>143</v>
      </c>
      <c r="AU163" s="156" t="s">
        <v>90</v>
      </c>
      <c r="AV163" s="13" t="s">
        <v>130</v>
      </c>
      <c r="AW163" s="13" t="s">
        <v>36</v>
      </c>
      <c r="AX163" s="13" t="s">
        <v>88</v>
      </c>
      <c r="AY163" s="156" t="s">
        <v>123</v>
      </c>
    </row>
    <row r="164" spans="2:65" s="1" customFormat="1" ht="24">
      <c r="B164" s="31"/>
      <c r="C164" s="131" t="s">
        <v>8</v>
      </c>
      <c r="D164" s="131" t="s">
        <v>126</v>
      </c>
      <c r="E164" s="132" t="s">
        <v>644</v>
      </c>
      <c r="F164" s="133" t="s">
        <v>645</v>
      </c>
      <c r="G164" s="134" t="s">
        <v>141</v>
      </c>
      <c r="H164" s="135">
        <v>14</v>
      </c>
      <c r="I164" s="136"/>
      <c r="J164" s="137">
        <f>ROUND(I164*H164,2)</f>
        <v>0</v>
      </c>
      <c r="K164" s="133" t="s">
        <v>1</v>
      </c>
      <c r="L164" s="31"/>
      <c r="M164" s="138" t="s">
        <v>1</v>
      </c>
      <c r="N164" s="139" t="s">
        <v>45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130</v>
      </c>
      <c r="AT164" s="142" t="s">
        <v>126</v>
      </c>
      <c r="AU164" s="142" t="s">
        <v>90</v>
      </c>
      <c r="AY164" s="16" t="s">
        <v>123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88</v>
      </c>
      <c r="BK164" s="143">
        <f>ROUND(I164*H164,2)</f>
        <v>0</v>
      </c>
      <c r="BL164" s="16" t="s">
        <v>130</v>
      </c>
      <c r="BM164" s="142" t="s">
        <v>646</v>
      </c>
    </row>
    <row r="165" spans="2:65" s="1" customFormat="1" ht="29.25">
      <c r="B165" s="31"/>
      <c r="D165" s="144" t="s">
        <v>132</v>
      </c>
      <c r="F165" s="145" t="s">
        <v>647</v>
      </c>
      <c r="I165" s="146"/>
      <c r="L165" s="31"/>
      <c r="M165" s="147"/>
      <c r="T165" s="55"/>
      <c r="AT165" s="16" t="s">
        <v>132</v>
      </c>
      <c r="AU165" s="16" t="s">
        <v>90</v>
      </c>
    </row>
    <row r="166" spans="2:65" s="12" customFormat="1" ht="11.25">
      <c r="B166" s="148"/>
      <c r="D166" s="144" t="s">
        <v>143</v>
      </c>
      <c r="E166" s="149" t="s">
        <v>1</v>
      </c>
      <c r="F166" s="150" t="s">
        <v>648</v>
      </c>
      <c r="H166" s="151">
        <v>14</v>
      </c>
      <c r="I166" s="152"/>
      <c r="L166" s="148"/>
      <c r="M166" s="153"/>
      <c r="T166" s="154"/>
      <c r="AT166" s="149" t="s">
        <v>143</v>
      </c>
      <c r="AU166" s="149" t="s">
        <v>90</v>
      </c>
      <c r="AV166" s="12" t="s">
        <v>90</v>
      </c>
      <c r="AW166" s="12" t="s">
        <v>36</v>
      </c>
      <c r="AX166" s="12" t="s">
        <v>80</v>
      </c>
      <c r="AY166" s="149" t="s">
        <v>123</v>
      </c>
    </row>
    <row r="167" spans="2:65" s="13" customFormat="1" ht="11.25">
      <c r="B167" s="155"/>
      <c r="D167" s="144" t="s">
        <v>143</v>
      </c>
      <c r="E167" s="156" t="s">
        <v>1</v>
      </c>
      <c r="F167" s="157" t="s">
        <v>155</v>
      </c>
      <c r="H167" s="158">
        <v>14</v>
      </c>
      <c r="I167" s="159"/>
      <c r="L167" s="155"/>
      <c r="M167" s="160"/>
      <c r="T167" s="161"/>
      <c r="AT167" s="156" t="s">
        <v>143</v>
      </c>
      <c r="AU167" s="156" t="s">
        <v>90</v>
      </c>
      <c r="AV167" s="13" t="s">
        <v>130</v>
      </c>
      <c r="AW167" s="13" t="s">
        <v>36</v>
      </c>
      <c r="AX167" s="13" t="s">
        <v>88</v>
      </c>
      <c r="AY167" s="156" t="s">
        <v>123</v>
      </c>
    </row>
    <row r="168" spans="2:65" s="1" customFormat="1" ht="16.5" customHeight="1">
      <c r="B168" s="31"/>
      <c r="C168" s="131" t="s">
        <v>204</v>
      </c>
      <c r="D168" s="131" t="s">
        <v>126</v>
      </c>
      <c r="E168" s="132" t="s">
        <v>649</v>
      </c>
      <c r="F168" s="133" t="s">
        <v>650</v>
      </c>
      <c r="G168" s="134" t="s">
        <v>141</v>
      </c>
      <c r="H168" s="135">
        <v>28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45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130</v>
      </c>
      <c r="AT168" s="142" t="s">
        <v>126</v>
      </c>
      <c r="AU168" s="142" t="s">
        <v>90</v>
      </c>
      <c r="AY168" s="16" t="s">
        <v>123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88</v>
      </c>
      <c r="BK168" s="143">
        <f>ROUND(I168*H168,2)</f>
        <v>0</v>
      </c>
      <c r="BL168" s="16" t="s">
        <v>130</v>
      </c>
      <c r="BM168" s="142" t="s">
        <v>651</v>
      </c>
    </row>
    <row r="169" spans="2:65" s="1" customFormat="1" ht="19.5">
      <c r="B169" s="31"/>
      <c r="D169" s="144" t="s">
        <v>132</v>
      </c>
      <c r="F169" s="145" t="s">
        <v>652</v>
      </c>
      <c r="I169" s="146"/>
      <c r="L169" s="31"/>
      <c r="M169" s="147"/>
      <c r="T169" s="55"/>
      <c r="AT169" s="16" t="s">
        <v>132</v>
      </c>
      <c r="AU169" s="16" t="s">
        <v>90</v>
      </c>
    </row>
    <row r="170" spans="2:65" s="12" customFormat="1" ht="11.25">
      <c r="B170" s="148"/>
      <c r="D170" s="144" t="s">
        <v>143</v>
      </c>
      <c r="E170" s="149" t="s">
        <v>1</v>
      </c>
      <c r="F170" s="150" t="s">
        <v>653</v>
      </c>
      <c r="H170" s="151">
        <v>10</v>
      </c>
      <c r="I170" s="152"/>
      <c r="L170" s="148"/>
      <c r="M170" s="153"/>
      <c r="T170" s="154"/>
      <c r="AT170" s="149" t="s">
        <v>143</v>
      </c>
      <c r="AU170" s="149" t="s">
        <v>90</v>
      </c>
      <c r="AV170" s="12" t="s">
        <v>90</v>
      </c>
      <c r="AW170" s="12" t="s">
        <v>36</v>
      </c>
      <c r="AX170" s="12" t="s">
        <v>80</v>
      </c>
      <c r="AY170" s="149" t="s">
        <v>123</v>
      </c>
    </row>
    <row r="171" spans="2:65" s="12" customFormat="1" ht="11.25">
      <c r="B171" s="148"/>
      <c r="D171" s="144" t="s">
        <v>143</v>
      </c>
      <c r="E171" s="149" t="s">
        <v>1</v>
      </c>
      <c r="F171" s="150" t="s">
        <v>654</v>
      </c>
      <c r="H171" s="151">
        <v>11</v>
      </c>
      <c r="I171" s="152"/>
      <c r="L171" s="148"/>
      <c r="M171" s="153"/>
      <c r="T171" s="154"/>
      <c r="AT171" s="149" t="s">
        <v>143</v>
      </c>
      <c r="AU171" s="149" t="s">
        <v>90</v>
      </c>
      <c r="AV171" s="12" t="s">
        <v>90</v>
      </c>
      <c r="AW171" s="12" t="s">
        <v>36</v>
      </c>
      <c r="AX171" s="12" t="s">
        <v>80</v>
      </c>
      <c r="AY171" s="149" t="s">
        <v>123</v>
      </c>
    </row>
    <row r="172" spans="2:65" s="12" customFormat="1" ht="11.25">
      <c r="B172" s="148"/>
      <c r="D172" s="144" t="s">
        <v>143</v>
      </c>
      <c r="E172" s="149" t="s">
        <v>1</v>
      </c>
      <c r="F172" s="150" t="s">
        <v>655</v>
      </c>
      <c r="H172" s="151">
        <v>7</v>
      </c>
      <c r="I172" s="152"/>
      <c r="L172" s="148"/>
      <c r="M172" s="153"/>
      <c r="T172" s="154"/>
      <c r="AT172" s="149" t="s">
        <v>143</v>
      </c>
      <c r="AU172" s="149" t="s">
        <v>90</v>
      </c>
      <c r="AV172" s="12" t="s">
        <v>90</v>
      </c>
      <c r="AW172" s="12" t="s">
        <v>36</v>
      </c>
      <c r="AX172" s="12" t="s">
        <v>80</v>
      </c>
      <c r="AY172" s="149" t="s">
        <v>123</v>
      </c>
    </row>
    <row r="173" spans="2:65" s="13" customFormat="1" ht="11.25">
      <c r="B173" s="155"/>
      <c r="D173" s="144" t="s">
        <v>143</v>
      </c>
      <c r="E173" s="156" t="s">
        <v>1</v>
      </c>
      <c r="F173" s="157" t="s">
        <v>155</v>
      </c>
      <c r="H173" s="158">
        <v>28</v>
      </c>
      <c r="I173" s="159"/>
      <c r="L173" s="155"/>
      <c r="M173" s="160"/>
      <c r="T173" s="161"/>
      <c r="AT173" s="156" t="s">
        <v>143</v>
      </c>
      <c r="AU173" s="156" t="s">
        <v>90</v>
      </c>
      <c r="AV173" s="13" t="s">
        <v>130</v>
      </c>
      <c r="AW173" s="13" t="s">
        <v>36</v>
      </c>
      <c r="AX173" s="13" t="s">
        <v>88</v>
      </c>
      <c r="AY173" s="156" t="s">
        <v>123</v>
      </c>
    </row>
    <row r="174" spans="2:65" s="1" customFormat="1" ht="21.75" customHeight="1">
      <c r="B174" s="31"/>
      <c r="C174" s="131" t="s">
        <v>209</v>
      </c>
      <c r="D174" s="131" t="s">
        <v>126</v>
      </c>
      <c r="E174" s="132" t="s">
        <v>656</v>
      </c>
      <c r="F174" s="133" t="s">
        <v>657</v>
      </c>
      <c r="G174" s="134" t="s">
        <v>141</v>
      </c>
      <c r="H174" s="135">
        <v>11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45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130</v>
      </c>
      <c r="AT174" s="142" t="s">
        <v>126</v>
      </c>
      <c r="AU174" s="142" t="s">
        <v>90</v>
      </c>
      <c r="AY174" s="16" t="s">
        <v>123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88</v>
      </c>
      <c r="BK174" s="143">
        <f>ROUND(I174*H174,2)</f>
        <v>0</v>
      </c>
      <c r="BL174" s="16" t="s">
        <v>130</v>
      </c>
      <c r="BM174" s="142" t="s">
        <v>658</v>
      </c>
    </row>
    <row r="175" spans="2:65" s="1" customFormat="1" ht="19.5">
      <c r="B175" s="31"/>
      <c r="D175" s="144" t="s">
        <v>132</v>
      </c>
      <c r="F175" s="145" t="s">
        <v>659</v>
      </c>
      <c r="I175" s="146"/>
      <c r="L175" s="31"/>
      <c r="M175" s="147"/>
      <c r="T175" s="55"/>
      <c r="AT175" s="16" t="s">
        <v>132</v>
      </c>
      <c r="AU175" s="16" t="s">
        <v>90</v>
      </c>
    </row>
    <row r="176" spans="2:65" s="12" customFormat="1" ht="11.25">
      <c r="B176" s="148"/>
      <c r="D176" s="144" t="s">
        <v>143</v>
      </c>
      <c r="E176" s="149" t="s">
        <v>1</v>
      </c>
      <c r="F176" s="150" t="s">
        <v>660</v>
      </c>
      <c r="H176" s="151">
        <v>1</v>
      </c>
      <c r="I176" s="152"/>
      <c r="L176" s="148"/>
      <c r="M176" s="153"/>
      <c r="T176" s="154"/>
      <c r="AT176" s="149" t="s">
        <v>143</v>
      </c>
      <c r="AU176" s="149" t="s">
        <v>90</v>
      </c>
      <c r="AV176" s="12" t="s">
        <v>90</v>
      </c>
      <c r="AW176" s="12" t="s">
        <v>36</v>
      </c>
      <c r="AX176" s="12" t="s">
        <v>80</v>
      </c>
      <c r="AY176" s="149" t="s">
        <v>123</v>
      </c>
    </row>
    <row r="177" spans="2:65" s="12" customFormat="1" ht="11.25">
      <c r="B177" s="148"/>
      <c r="D177" s="144" t="s">
        <v>143</v>
      </c>
      <c r="E177" s="149" t="s">
        <v>1</v>
      </c>
      <c r="F177" s="150" t="s">
        <v>661</v>
      </c>
      <c r="H177" s="151">
        <v>10</v>
      </c>
      <c r="I177" s="152"/>
      <c r="L177" s="148"/>
      <c r="M177" s="153"/>
      <c r="T177" s="154"/>
      <c r="AT177" s="149" t="s">
        <v>143</v>
      </c>
      <c r="AU177" s="149" t="s">
        <v>90</v>
      </c>
      <c r="AV177" s="12" t="s">
        <v>90</v>
      </c>
      <c r="AW177" s="12" t="s">
        <v>36</v>
      </c>
      <c r="AX177" s="12" t="s">
        <v>80</v>
      </c>
      <c r="AY177" s="149" t="s">
        <v>123</v>
      </c>
    </row>
    <row r="178" spans="2:65" s="13" customFormat="1" ht="11.25">
      <c r="B178" s="155"/>
      <c r="D178" s="144" t="s">
        <v>143</v>
      </c>
      <c r="E178" s="156" t="s">
        <v>1</v>
      </c>
      <c r="F178" s="157" t="s">
        <v>155</v>
      </c>
      <c r="H178" s="158">
        <v>11</v>
      </c>
      <c r="I178" s="159"/>
      <c r="L178" s="155"/>
      <c r="M178" s="160"/>
      <c r="T178" s="161"/>
      <c r="AT178" s="156" t="s">
        <v>143</v>
      </c>
      <c r="AU178" s="156" t="s">
        <v>90</v>
      </c>
      <c r="AV178" s="13" t="s">
        <v>130</v>
      </c>
      <c r="AW178" s="13" t="s">
        <v>36</v>
      </c>
      <c r="AX178" s="13" t="s">
        <v>88</v>
      </c>
      <c r="AY178" s="156" t="s">
        <v>123</v>
      </c>
    </row>
    <row r="179" spans="2:65" s="1" customFormat="1" ht="16.5" customHeight="1">
      <c r="B179" s="31"/>
      <c r="C179" s="131" t="s">
        <v>215</v>
      </c>
      <c r="D179" s="131" t="s">
        <v>126</v>
      </c>
      <c r="E179" s="132" t="s">
        <v>662</v>
      </c>
      <c r="F179" s="133" t="s">
        <v>663</v>
      </c>
      <c r="G179" s="134" t="s">
        <v>141</v>
      </c>
      <c r="H179" s="135">
        <v>20.5</v>
      </c>
      <c r="I179" s="136"/>
      <c r="J179" s="137">
        <f>ROUND(I179*H179,2)</f>
        <v>0</v>
      </c>
      <c r="K179" s="133" t="s">
        <v>1</v>
      </c>
      <c r="L179" s="31"/>
      <c r="M179" s="138" t="s">
        <v>1</v>
      </c>
      <c r="N179" s="139" t="s">
        <v>45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130</v>
      </c>
      <c r="AT179" s="142" t="s">
        <v>126</v>
      </c>
      <c r="AU179" s="142" t="s">
        <v>90</v>
      </c>
      <c r="AY179" s="16" t="s">
        <v>123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88</v>
      </c>
      <c r="BK179" s="143">
        <f>ROUND(I179*H179,2)</f>
        <v>0</v>
      </c>
      <c r="BL179" s="16" t="s">
        <v>130</v>
      </c>
      <c r="BM179" s="142" t="s">
        <v>664</v>
      </c>
    </row>
    <row r="180" spans="2:65" s="1" customFormat="1" ht="19.5">
      <c r="B180" s="31"/>
      <c r="D180" s="144" t="s">
        <v>132</v>
      </c>
      <c r="F180" s="145" t="s">
        <v>665</v>
      </c>
      <c r="I180" s="146"/>
      <c r="L180" s="31"/>
      <c r="M180" s="147"/>
      <c r="T180" s="55"/>
      <c r="AT180" s="16" t="s">
        <v>132</v>
      </c>
      <c r="AU180" s="16" t="s">
        <v>90</v>
      </c>
    </row>
    <row r="181" spans="2:65" s="12" customFormat="1" ht="11.25">
      <c r="B181" s="148"/>
      <c r="D181" s="144" t="s">
        <v>143</v>
      </c>
      <c r="E181" s="149" t="s">
        <v>1</v>
      </c>
      <c r="F181" s="150" t="s">
        <v>666</v>
      </c>
      <c r="H181" s="151">
        <v>7.5</v>
      </c>
      <c r="I181" s="152"/>
      <c r="L181" s="148"/>
      <c r="M181" s="153"/>
      <c r="T181" s="154"/>
      <c r="AT181" s="149" t="s">
        <v>143</v>
      </c>
      <c r="AU181" s="149" t="s">
        <v>90</v>
      </c>
      <c r="AV181" s="12" t="s">
        <v>90</v>
      </c>
      <c r="AW181" s="12" t="s">
        <v>36</v>
      </c>
      <c r="AX181" s="12" t="s">
        <v>80</v>
      </c>
      <c r="AY181" s="149" t="s">
        <v>123</v>
      </c>
    </row>
    <row r="182" spans="2:65" s="12" customFormat="1" ht="11.25">
      <c r="B182" s="148"/>
      <c r="D182" s="144" t="s">
        <v>143</v>
      </c>
      <c r="E182" s="149" t="s">
        <v>1</v>
      </c>
      <c r="F182" s="150" t="s">
        <v>667</v>
      </c>
      <c r="H182" s="151">
        <v>2.5</v>
      </c>
      <c r="I182" s="152"/>
      <c r="L182" s="148"/>
      <c r="M182" s="153"/>
      <c r="T182" s="154"/>
      <c r="AT182" s="149" t="s">
        <v>143</v>
      </c>
      <c r="AU182" s="149" t="s">
        <v>90</v>
      </c>
      <c r="AV182" s="12" t="s">
        <v>90</v>
      </c>
      <c r="AW182" s="12" t="s">
        <v>36</v>
      </c>
      <c r="AX182" s="12" t="s">
        <v>80</v>
      </c>
      <c r="AY182" s="149" t="s">
        <v>123</v>
      </c>
    </row>
    <row r="183" spans="2:65" s="12" customFormat="1" ht="11.25">
      <c r="B183" s="148"/>
      <c r="D183" s="144" t="s">
        <v>143</v>
      </c>
      <c r="E183" s="149" t="s">
        <v>1</v>
      </c>
      <c r="F183" s="150" t="s">
        <v>668</v>
      </c>
      <c r="H183" s="151">
        <v>3</v>
      </c>
      <c r="I183" s="152"/>
      <c r="L183" s="148"/>
      <c r="M183" s="153"/>
      <c r="T183" s="154"/>
      <c r="AT183" s="149" t="s">
        <v>143</v>
      </c>
      <c r="AU183" s="149" t="s">
        <v>90</v>
      </c>
      <c r="AV183" s="12" t="s">
        <v>90</v>
      </c>
      <c r="AW183" s="12" t="s">
        <v>36</v>
      </c>
      <c r="AX183" s="12" t="s">
        <v>80</v>
      </c>
      <c r="AY183" s="149" t="s">
        <v>123</v>
      </c>
    </row>
    <row r="184" spans="2:65" s="12" customFormat="1" ht="11.25">
      <c r="B184" s="148"/>
      <c r="D184" s="144" t="s">
        <v>143</v>
      </c>
      <c r="E184" s="149" t="s">
        <v>1</v>
      </c>
      <c r="F184" s="150" t="s">
        <v>669</v>
      </c>
      <c r="H184" s="151">
        <v>1.5</v>
      </c>
      <c r="I184" s="152"/>
      <c r="L184" s="148"/>
      <c r="M184" s="153"/>
      <c r="T184" s="154"/>
      <c r="AT184" s="149" t="s">
        <v>143</v>
      </c>
      <c r="AU184" s="149" t="s">
        <v>90</v>
      </c>
      <c r="AV184" s="12" t="s">
        <v>90</v>
      </c>
      <c r="AW184" s="12" t="s">
        <v>36</v>
      </c>
      <c r="AX184" s="12" t="s">
        <v>80</v>
      </c>
      <c r="AY184" s="149" t="s">
        <v>123</v>
      </c>
    </row>
    <row r="185" spans="2:65" s="12" customFormat="1" ht="11.25">
      <c r="B185" s="148"/>
      <c r="D185" s="144" t="s">
        <v>143</v>
      </c>
      <c r="E185" s="149" t="s">
        <v>1</v>
      </c>
      <c r="F185" s="150" t="s">
        <v>670</v>
      </c>
      <c r="H185" s="151">
        <v>6</v>
      </c>
      <c r="I185" s="152"/>
      <c r="L185" s="148"/>
      <c r="M185" s="153"/>
      <c r="T185" s="154"/>
      <c r="AT185" s="149" t="s">
        <v>143</v>
      </c>
      <c r="AU185" s="149" t="s">
        <v>90</v>
      </c>
      <c r="AV185" s="12" t="s">
        <v>90</v>
      </c>
      <c r="AW185" s="12" t="s">
        <v>36</v>
      </c>
      <c r="AX185" s="12" t="s">
        <v>80</v>
      </c>
      <c r="AY185" s="149" t="s">
        <v>123</v>
      </c>
    </row>
    <row r="186" spans="2:65" s="13" customFormat="1" ht="11.25">
      <c r="B186" s="155"/>
      <c r="D186" s="144" t="s">
        <v>143</v>
      </c>
      <c r="E186" s="156" t="s">
        <v>1</v>
      </c>
      <c r="F186" s="157" t="s">
        <v>155</v>
      </c>
      <c r="H186" s="158">
        <v>20.5</v>
      </c>
      <c r="I186" s="159"/>
      <c r="L186" s="155"/>
      <c r="M186" s="160"/>
      <c r="T186" s="161"/>
      <c r="AT186" s="156" t="s">
        <v>143</v>
      </c>
      <c r="AU186" s="156" t="s">
        <v>90</v>
      </c>
      <c r="AV186" s="13" t="s">
        <v>130</v>
      </c>
      <c r="AW186" s="13" t="s">
        <v>36</v>
      </c>
      <c r="AX186" s="13" t="s">
        <v>88</v>
      </c>
      <c r="AY186" s="156" t="s">
        <v>123</v>
      </c>
    </row>
    <row r="187" spans="2:65" s="1" customFormat="1" ht="16.5" customHeight="1">
      <c r="B187" s="31"/>
      <c r="C187" s="131" t="s">
        <v>220</v>
      </c>
      <c r="D187" s="131" t="s">
        <v>126</v>
      </c>
      <c r="E187" s="132" t="s">
        <v>383</v>
      </c>
      <c r="F187" s="133" t="s">
        <v>384</v>
      </c>
      <c r="G187" s="134" t="s">
        <v>141</v>
      </c>
      <c r="H187" s="135">
        <v>113.22</v>
      </c>
      <c r="I187" s="136"/>
      <c r="J187" s="137">
        <f>ROUND(I187*H187,2)</f>
        <v>0</v>
      </c>
      <c r="K187" s="133" t="s">
        <v>1</v>
      </c>
      <c r="L187" s="31"/>
      <c r="M187" s="138" t="s">
        <v>1</v>
      </c>
      <c r="N187" s="139" t="s">
        <v>45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130</v>
      </c>
      <c r="AT187" s="142" t="s">
        <v>126</v>
      </c>
      <c r="AU187" s="142" t="s">
        <v>90</v>
      </c>
      <c r="AY187" s="16" t="s">
        <v>123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88</v>
      </c>
      <c r="BK187" s="143">
        <f>ROUND(I187*H187,2)</f>
        <v>0</v>
      </c>
      <c r="BL187" s="16" t="s">
        <v>130</v>
      </c>
      <c r="BM187" s="142" t="s">
        <v>671</v>
      </c>
    </row>
    <row r="188" spans="2:65" s="1" customFormat="1" ht="19.5">
      <c r="B188" s="31"/>
      <c r="D188" s="144" t="s">
        <v>132</v>
      </c>
      <c r="F188" s="145" t="s">
        <v>386</v>
      </c>
      <c r="I188" s="146"/>
      <c r="L188" s="31"/>
      <c r="M188" s="147"/>
      <c r="T188" s="55"/>
      <c r="AT188" s="16" t="s">
        <v>132</v>
      </c>
      <c r="AU188" s="16" t="s">
        <v>90</v>
      </c>
    </row>
    <row r="189" spans="2:65" s="12" customFormat="1" ht="11.25">
      <c r="B189" s="148"/>
      <c r="D189" s="144" t="s">
        <v>143</v>
      </c>
      <c r="F189" s="150" t="s">
        <v>672</v>
      </c>
      <c r="H189" s="151">
        <v>113.22</v>
      </c>
      <c r="I189" s="152"/>
      <c r="L189" s="148"/>
      <c r="M189" s="153"/>
      <c r="T189" s="154"/>
      <c r="AT189" s="149" t="s">
        <v>143</v>
      </c>
      <c r="AU189" s="149" t="s">
        <v>90</v>
      </c>
      <c r="AV189" s="12" t="s">
        <v>90</v>
      </c>
      <c r="AW189" s="12" t="s">
        <v>4</v>
      </c>
      <c r="AX189" s="12" t="s">
        <v>88</v>
      </c>
      <c r="AY189" s="149" t="s">
        <v>123</v>
      </c>
    </row>
    <row r="190" spans="2:65" s="1" customFormat="1" ht="24">
      <c r="B190" s="31"/>
      <c r="C190" s="162" t="s">
        <v>225</v>
      </c>
      <c r="D190" s="162" t="s">
        <v>216</v>
      </c>
      <c r="E190" s="163" t="s">
        <v>389</v>
      </c>
      <c r="F190" s="164" t="s">
        <v>390</v>
      </c>
      <c r="G190" s="165" t="s">
        <v>141</v>
      </c>
      <c r="H190" s="166">
        <v>113.22</v>
      </c>
      <c r="I190" s="167"/>
      <c r="J190" s="168">
        <f>ROUND(I190*H190,2)</f>
        <v>0</v>
      </c>
      <c r="K190" s="164" t="s">
        <v>1</v>
      </c>
      <c r="L190" s="169"/>
      <c r="M190" s="170" t="s">
        <v>1</v>
      </c>
      <c r="N190" s="171" t="s">
        <v>45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164</v>
      </c>
      <c r="AT190" s="142" t="s">
        <v>216</v>
      </c>
      <c r="AU190" s="142" t="s">
        <v>90</v>
      </c>
      <c r="AY190" s="16" t="s">
        <v>123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88</v>
      </c>
      <c r="BK190" s="143">
        <f>ROUND(I190*H190,2)</f>
        <v>0</v>
      </c>
      <c r="BL190" s="16" t="s">
        <v>130</v>
      </c>
      <c r="BM190" s="142" t="s">
        <v>673</v>
      </c>
    </row>
    <row r="191" spans="2:65" s="1" customFormat="1" ht="19.5">
      <c r="B191" s="31"/>
      <c r="D191" s="144" t="s">
        <v>132</v>
      </c>
      <c r="F191" s="145" t="s">
        <v>392</v>
      </c>
      <c r="I191" s="146"/>
      <c r="L191" s="31"/>
      <c r="M191" s="147"/>
      <c r="T191" s="55"/>
      <c r="AT191" s="16" t="s">
        <v>132</v>
      </c>
      <c r="AU191" s="16" t="s">
        <v>90</v>
      </c>
    </row>
    <row r="192" spans="2:65" s="12" customFormat="1" ht="11.25">
      <c r="B192" s="148"/>
      <c r="D192" s="144" t="s">
        <v>143</v>
      </c>
      <c r="F192" s="150" t="s">
        <v>672</v>
      </c>
      <c r="H192" s="151">
        <v>113.22</v>
      </c>
      <c r="I192" s="152"/>
      <c r="L192" s="148"/>
      <c r="M192" s="153"/>
      <c r="T192" s="154"/>
      <c r="AT192" s="149" t="s">
        <v>143</v>
      </c>
      <c r="AU192" s="149" t="s">
        <v>90</v>
      </c>
      <c r="AV192" s="12" t="s">
        <v>90</v>
      </c>
      <c r="AW192" s="12" t="s">
        <v>4</v>
      </c>
      <c r="AX192" s="12" t="s">
        <v>88</v>
      </c>
      <c r="AY192" s="149" t="s">
        <v>123</v>
      </c>
    </row>
    <row r="193" spans="2:65" s="1" customFormat="1" ht="16.5" customHeight="1">
      <c r="B193" s="31"/>
      <c r="C193" s="162" t="s">
        <v>7</v>
      </c>
      <c r="D193" s="162" t="s">
        <v>216</v>
      </c>
      <c r="E193" s="163" t="s">
        <v>394</v>
      </c>
      <c r="F193" s="164" t="s">
        <v>395</v>
      </c>
      <c r="G193" s="165" t="s">
        <v>147</v>
      </c>
      <c r="H193" s="166">
        <v>22.2</v>
      </c>
      <c r="I193" s="167"/>
      <c r="J193" s="168">
        <f>ROUND(I193*H193,2)</f>
        <v>0</v>
      </c>
      <c r="K193" s="164" t="s">
        <v>1</v>
      </c>
      <c r="L193" s="169"/>
      <c r="M193" s="170" t="s">
        <v>1</v>
      </c>
      <c r="N193" s="171" t="s">
        <v>45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164</v>
      </c>
      <c r="AT193" s="142" t="s">
        <v>216</v>
      </c>
      <c r="AU193" s="142" t="s">
        <v>90</v>
      </c>
      <c r="AY193" s="16" t="s">
        <v>123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88</v>
      </c>
      <c r="BK193" s="143">
        <f>ROUND(I193*H193,2)</f>
        <v>0</v>
      </c>
      <c r="BL193" s="16" t="s">
        <v>130</v>
      </c>
      <c r="BM193" s="142" t="s">
        <v>674</v>
      </c>
    </row>
    <row r="194" spans="2:65" s="12" customFormat="1" ht="11.25">
      <c r="B194" s="148"/>
      <c r="D194" s="144" t="s">
        <v>143</v>
      </c>
      <c r="E194" s="149" t="s">
        <v>1</v>
      </c>
      <c r="F194" s="150" t="s">
        <v>675</v>
      </c>
      <c r="H194" s="151">
        <v>22.2</v>
      </c>
      <c r="I194" s="152"/>
      <c r="L194" s="148"/>
      <c r="M194" s="153"/>
      <c r="T194" s="154"/>
      <c r="AT194" s="149" t="s">
        <v>143</v>
      </c>
      <c r="AU194" s="149" t="s">
        <v>90</v>
      </c>
      <c r="AV194" s="12" t="s">
        <v>90</v>
      </c>
      <c r="AW194" s="12" t="s">
        <v>36</v>
      </c>
      <c r="AX194" s="12" t="s">
        <v>80</v>
      </c>
      <c r="AY194" s="149" t="s">
        <v>123</v>
      </c>
    </row>
    <row r="195" spans="2:65" s="13" customFormat="1" ht="11.25">
      <c r="B195" s="155"/>
      <c r="D195" s="144" t="s">
        <v>143</v>
      </c>
      <c r="E195" s="156" t="s">
        <v>1</v>
      </c>
      <c r="F195" s="157" t="s">
        <v>155</v>
      </c>
      <c r="H195" s="158">
        <v>22.2</v>
      </c>
      <c r="I195" s="159"/>
      <c r="L195" s="155"/>
      <c r="M195" s="160"/>
      <c r="T195" s="161"/>
      <c r="AT195" s="156" t="s">
        <v>143</v>
      </c>
      <c r="AU195" s="156" t="s">
        <v>90</v>
      </c>
      <c r="AV195" s="13" t="s">
        <v>130</v>
      </c>
      <c r="AW195" s="13" t="s">
        <v>36</v>
      </c>
      <c r="AX195" s="13" t="s">
        <v>88</v>
      </c>
      <c r="AY195" s="156" t="s">
        <v>123</v>
      </c>
    </row>
    <row r="196" spans="2:65" s="11" customFormat="1" ht="22.9" customHeight="1">
      <c r="B196" s="119"/>
      <c r="D196" s="120" t="s">
        <v>79</v>
      </c>
      <c r="E196" s="129" t="s">
        <v>676</v>
      </c>
      <c r="F196" s="129" t="s">
        <v>677</v>
      </c>
      <c r="I196" s="122"/>
      <c r="J196" s="130">
        <f>BK196</f>
        <v>0</v>
      </c>
      <c r="L196" s="119"/>
      <c r="M196" s="124"/>
      <c r="P196" s="125">
        <f>SUM(P197:P236)</f>
        <v>0</v>
      </c>
      <c r="R196" s="125">
        <f>SUM(R197:R236)</f>
        <v>0</v>
      </c>
      <c r="T196" s="126">
        <f>SUM(T197:T236)</f>
        <v>0</v>
      </c>
      <c r="AR196" s="120" t="s">
        <v>88</v>
      </c>
      <c r="AT196" s="127" t="s">
        <v>79</v>
      </c>
      <c r="AU196" s="127" t="s">
        <v>88</v>
      </c>
      <c r="AY196" s="120" t="s">
        <v>123</v>
      </c>
      <c r="BK196" s="128">
        <f>SUM(BK197:BK236)</f>
        <v>0</v>
      </c>
    </row>
    <row r="197" spans="2:65" s="1" customFormat="1" ht="24">
      <c r="B197" s="31"/>
      <c r="C197" s="131" t="s">
        <v>234</v>
      </c>
      <c r="D197" s="131" t="s">
        <v>126</v>
      </c>
      <c r="E197" s="132" t="s">
        <v>678</v>
      </c>
      <c r="F197" s="133" t="s">
        <v>679</v>
      </c>
      <c r="G197" s="134" t="s">
        <v>280</v>
      </c>
      <c r="H197" s="135">
        <v>1</v>
      </c>
      <c r="I197" s="136"/>
      <c r="J197" s="137">
        <f>ROUND(I197*H197,2)</f>
        <v>0</v>
      </c>
      <c r="K197" s="133" t="s">
        <v>1</v>
      </c>
      <c r="L197" s="31"/>
      <c r="M197" s="138" t="s">
        <v>1</v>
      </c>
      <c r="N197" s="139" t="s">
        <v>45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130</v>
      </c>
      <c r="AT197" s="142" t="s">
        <v>126</v>
      </c>
      <c r="AU197" s="142" t="s">
        <v>90</v>
      </c>
      <c r="AY197" s="16" t="s">
        <v>123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88</v>
      </c>
      <c r="BK197" s="143">
        <f>ROUND(I197*H197,2)</f>
        <v>0</v>
      </c>
      <c r="BL197" s="16" t="s">
        <v>130</v>
      </c>
      <c r="BM197" s="142" t="s">
        <v>680</v>
      </c>
    </row>
    <row r="198" spans="2:65" s="1" customFormat="1" ht="29.25">
      <c r="B198" s="31"/>
      <c r="D198" s="144" t="s">
        <v>132</v>
      </c>
      <c r="F198" s="145" t="s">
        <v>681</v>
      </c>
      <c r="I198" s="146"/>
      <c r="L198" s="31"/>
      <c r="M198" s="147"/>
      <c r="T198" s="55"/>
      <c r="AT198" s="16" t="s">
        <v>132</v>
      </c>
      <c r="AU198" s="16" t="s">
        <v>90</v>
      </c>
    </row>
    <row r="199" spans="2:65" s="1" customFormat="1" ht="16.5" customHeight="1">
      <c r="B199" s="31"/>
      <c r="C199" s="131" t="s">
        <v>240</v>
      </c>
      <c r="D199" s="131" t="s">
        <v>126</v>
      </c>
      <c r="E199" s="132" t="s">
        <v>682</v>
      </c>
      <c r="F199" s="133" t="s">
        <v>683</v>
      </c>
      <c r="G199" s="134" t="s">
        <v>280</v>
      </c>
      <c r="H199" s="135">
        <v>1</v>
      </c>
      <c r="I199" s="136"/>
      <c r="J199" s="137">
        <f>ROUND(I199*H199,2)</f>
        <v>0</v>
      </c>
      <c r="K199" s="133" t="s">
        <v>1</v>
      </c>
      <c r="L199" s="31"/>
      <c r="M199" s="138" t="s">
        <v>1</v>
      </c>
      <c r="N199" s="139" t="s">
        <v>45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130</v>
      </c>
      <c r="AT199" s="142" t="s">
        <v>126</v>
      </c>
      <c r="AU199" s="142" t="s">
        <v>90</v>
      </c>
      <c r="AY199" s="16" t="s">
        <v>123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88</v>
      </c>
      <c r="BK199" s="143">
        <f>ROUND(I199*H199,2)</f>
        <v>0</v>
      </c>
      <c r="BL199" s="16" t="s">
        <v>130</v>
      </c>
      <c r="BM199" s="142" t="s">
        <v>684</v>
      </c>
    </row>
    <row r="200" spans="2:65" s="1" customFormat="1" ht="29.25">
      <c r="B200" s="31"/>
      <c r="D200" s="144" t="s">
        <v>132</v>
      </c>
      <c r="F200" s="145" t="s">
        <v>681</v>
      </c>
      <c r="I200" s="146"/>
      <c r="L200" s="31"/>
      <c r="M200" s="147"/>
      <c r="T200" s="55"/>
      <c r="AT200" s="16" t="s">
        <v>132</v>
      </c>
      <c r="AU200" s="16" t="s">
        <v>90</v>
      </c>
    </row>
    <row r="201" spans="2:65" s="1" customFormat="1" ht="24">
      <c r="B201" s="31"/>
      <c r="C201" s="131" t="s">
        <v>246</v>
      </c>
      <c r="D201" s="131" t="s">
        <v>126</v>
      </c>
      <c r="E201" s="132" t="s">
        <v>685</v>
      </c>
      <c r="F201" s="133" t="s">
        <v>686</v>
      </c>
      <c r="G201" s="134" t="s">
        <v>280</v>
      </c>
      <c r="H201" s="135">
        <v>1</v>
      </c>
      <c r="I201" s="136"/>
      <c r="J201" s="137">
        <f>ROUND(I201*H201,2)</f>
        <v>0</v>
      </c>
      <c r="K201" s="133" t="s">
        <v>1</v>
      </c>
      <c r="L201" s="31"/>
      <c r="M201" s="138" t="s">
        <v>1</v>
      </c>
      <c r="N201" s="139" t="s">
        <v>45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130</v>
      </c>
      <c r="AT201" s="142" t="s">
        <v>126</v>
      </c>
      <c r="AU201" s="142" t="s">
        <v>90</v>
      </c>
      <c r="AY201" s="16" t="s">
        <v>123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88</v>
      </c>
      <c r="BK201" s="143">
        <f>ROUND(I201*H201,2)</f>
        <v>0</v>
      </c>
      <c r="BL201" s="16" t="s">
        <v>130</v>
      </c>
      <c r="BM201" s="142" t="s">
        <v>687</v>
      </c>
    </row>
    <row r="202" spans="2:65" s="1" customFormat="1" ht="29.25">
      <c r="B202" s="31"/>
      <c r="D202" s="144" t="s">
        <v>132</v>
      </c>
      <c r="F202" s="145" t="s">
        <v>681</v>
      </c>
      <c r="I202" s="146"/>
      <c r="L202" s="31"/>
      <c r="M202" s="147"/>
      <c r="T202" s="55"/>
      <c r="AT202" s="16" t="s">
        <v>132</v>
      </c>
      <c r="AU202" s="16" t="s">
        <v>90</v>
      </c>
    </row>
    <row r="203" spans="2:65" s="1" customFormat="1" ht="16.5" customHeight="1">
      <c r="B203" s="31"/>
      <c r="C203" s="131" t="s">
        <v>252</v>
      </c>
      <c r="D203" s="131" t="s">
        <v>126</v>
      </c>
      <c r="E203" s="132" t="s">
        <v>688</v>
      </c>
      <c r="F203" s="133" t="s">
        <v>689</v>
      </c>
      <c r="G203" s="134" t="s">
        <v>280</v>
      </c>
      <c r="H203" s="135">
        <v>1</v>
      </c>
      <c r="I203" s="136"/>
      <c r="J203" s="137">
        <f>ROUND(I203*H203,2)</f>
        <v>0</v>
      </c>
      <c r="K203" s="133" t="s">
        <v>1</v>
      </c>
      <c r="L203" s="31"/>
      <c r="M203" s="138" t="s">
        <v>1</v>
      </c>
      <c r="N203" s="139" t="s">
        <v>45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130</v>
      </c>
      <c r="AT203" s="142" t="s">
        <v>126</v>
      </c>
      <c r="AU203" s="142" t="s">
        <v>90</v>
      </c>
      <c r="AY203" s="16" t="s">
        <v>123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6" t="s">
        <v>88</v>
      </c>
      <c r="BK203" s="143">
        <f>ROUND(I203*H203,2)</f>
        <v>0</v>
      </c>
      <c r="BL203" s="16" t="s">
        <v>130</v>
      </c>
      <c r="BM203" s="142" t="s">
        <v>690</v>
      </c>
    </row>
    <row r="204" spans="2:65" s="1" customFormat="1" ht="29.25">
      <c r="B204" s="31"/>
      <c r="D204" s="144" t="s">
        <v>132</v>
      </c>
      <c r="F204" s="145" t="s">
        <v>681</v>
      </c>
      <c r="I204" s="146"/>
      <c r="L204" s="31"/>
      <c r="M204" s="147"/>
      <c r="T204" s="55"/>
      <c r="AT204" s="16" t="s">
        <v>132</v>
      </c>
      <c r="AU204" s="16" t="s">
        <v>90</v>
      </c>
    </row>
    <row r="205" spans="2:65" s="1" customFormat="1" ht="16.5" customHeight="1">
      <c r="B205" s="31"/>
      <c r="C205" s="131" t="s">
        <v>258</v>
      </c>
      <c r="D205" s="131" t="s">
        <v>126</v>
      </c>
      <c r="E205" s="132" t="s">
        <v>691</v>
      </c>
      <c r="F205" s="133" t="s">
        <v>692</v>
      </c>
      <c r="G205" s="134" t="s">
        <v>280</v>
      </c>
      <c r="H205" s="135">
        <v>1</v>
      </c>
      <c r="I205" s="136"/>
      <c r="J205" s="137">
        <f>ROUND(I205*H205,2)</f>
        <v>0</v>
      </c>
      <c r="K205" s="133" t="s">
        <v>1</v>
      </c>
      <c r="L205" s="31"/>
      <c r="M205" s="138" t="s">
        <v>1</v>
      </c>
      <c r="N205" s="139" t="s">
        <v>45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130</v>
      </c>
      <c r="AT205" s="142" t="s">
        <v>126</v>
      </c>
      <c r="AU205" s="142" t="s">
        <v>90</v>
      </c>
      <c r="AY205" s="16" t="s">
        <v>123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88</v>
      </c>
      <c r="BK205" s="143">
        <f>ROUND(I205*H205,2)</f>
        <v>0</v>
      </c>
      <c r="BL205" s="16" t="s">
        <v>130</v>
      </c>
      <c r="BM205" s="142" t="s">
        <v>693</v>
      </c>
    </row>
    <row r="206" spans="2:65" s="1" customFormat="1" ht="29.25">
      <c r="B206" s="31"/>
      <c r="D206" s="144" t="s">
        <v>132</v>
      </c>
      <c r="F206" s="145" t="s">
        <v>681</v>
      </c>
      <c r="I206" s="146"/>
      <c r="L206" s="31"/>
      <c r="M206" s="147"/>
      <c r="T206" s="55"/>
      <c r="AT206" s="16" t="s">
        <v>132</v>
      </c>
      <c r="AU206" s="16" t="s">
        <v>90</v>
      </c>
    </row>
    <row r="207" spans="2:65" s="1" customFormat="1" ht="16.5" customHeight="1">
      <c r="B207" s="31"/>
      <c r="C207" s="131" t="s">
        <v>263</v>
      </c>
      <c r="D207" s="131" t="s">
        <v>126</v>
      </c>
      <c r="E207" s="132" t="s">
        <v>694</v>
      </c>
      <c r="F207" s="133" t="s">
        <v>695</v>
      </c>
      <c r="G207" s="134" t="s">
        <v>280</v>
      </c>
      <c r="H207" s="135">
        <v>1</v>
      </c>
      <c r="I207" s="136"/>
      <c r="J207" s="137">
        <f>ROUND(I207*H207,2)</f>
        <v>0</v>
      </c>
      <c r="K207" s="133" t="s">
        <v>1</v>
      </c>
      <c r="L207" s="31"/>
      <c r="M207" s="138" t="s">
        <v>1</v>
      </c>
      <c r="N207" s="139" t="s">
        <v>45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130</v>
      </c>
      <c r="AT207" s="142" t="s">
        <v>126</v>
      </c>
      <c r="AU207" s="142" t="s">
        <v>90</v>
      </c>
      <c r="AY207" s="16" t="s">
        <v>123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88</v>
      </c>
      <c r="BK207" s="143">
        <f>ROUND(I207*H207,2)</f>
        <v>0</v>
      </c>
      <c r="BL207" s="16" t="s">
        <v>130</v>
      </c>
      <c r="BM207" s="142" t="s">
        <v>696</v>
      </c>
    </row>
    <row r="208" spans="2:65" s="1" customFormat="1" ht="29.25">
      <c r="B208" s="31"/>
      <c r="D208" s="144" t="s">
        <v>132</v>
      </c>
      <c r="F208" s="145" t="s">
        <v>681</v>
      </c>
      <c r="I208" s="146"/>
      <c r="L208" s="31"/>
      <c r="M208" s="147"/>
      <c r="T208" s="55"/>
      <c r="AT208" s="16" t="s">
        <v>132</v>
      </c>
      <c r="AU208" s="16" t="s">
        <v>90</v>
      </c>
    </row>
    <row r="209" spans="2:65" s="1" customFormat="1" ht="16.5" customHeight="1">
      <c r="B209" s="31"/>
      <c r="C209" s="131" t="s">
        <v>268</v>
      </c>
      <c r="D209" s="131" t="s">
        <v>126</v>
      </c>
      <c r="E209" s="132" t="s">
        <v>697</v>
      </c>
      <c r="F209" s="133" t="s">
        <v>698</v>
      </c>
      <c r="G209" s="134" t="s">
        <v>280</v>
      </c>
      <c r="H209" s="135">
        <v>1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45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130</v>
      </c>
      <c r="AT209" s="142" t="s">
        <v>126</v>
      </c>
      <c r="AU209" s="142" t="s">
        <v>90</v>
      </c>
      <c r="AY209" s="16" t="s">
        <v>123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88</v>
      </c>
      <c r="BK209" s="143">
        <f>ROUND(I209*H209,2)</f>
        <v>0</v>
      </c>
      <c r="BL209" s="16" t="s">
        <v>130</v>
      </c>
      <c r="BM209" s="142" t="s">
        <v>699</v>
      </c>
    </row>
    <row r="210" spans="2:65" s="1" customFormat="1" ht="29.25">
      <c r="B210" s="31"/>
      <c r="D210" s="144" t="s">
        <v>132</v>
      </c>
      <c r="F210" s="145" t="s">
        <v>681</v>
      </c>
      <c r="I210" s="146"/>
      <c r="L210" s="31"/>
      <c r="M210" s="147"/>
      <c r="T210" s="55"/>
      <c r="AT210" s="16" t="s">
        <v>132</v>
      </c>
      <c r="AU210" s="16" t="s">
        <v>90</v>
      </c>
    </row>
    <row r="211" spans="2:65" s="1" customFormat="1" ht="16.5" customHeight="1">
      <c r="B211" s="31"/>
      <c r="C211" s="131" t="s">
        <v>273</v>
      </c>
      <c r="D211" s="131" t="s">
        <v>126</v>
      </c>
      <c r="E211" s="132" t="s">
        <v>700</v>
      </c>
      <c r="F211" s="133" t="s">
        <v>701</v>
      </c>
      <c r="G211" s="134" t="s">
        <v>280</v>
      </c>
      <c r="H211" s="135">
        <v>1</v>
      </c>
      <c r="I211" s="136"/>
      <c r="J211" s="137">
        <f>ROUND(I211*H211,2)</f>
        <v>0</v>
      </c>
      <c r="K211" s="133" t="s">
        <v>1</v>
      </c>
      <c r="L211" s="31"/>
      <c r="M211" s="138" t="s">
        <v>1</v>
      </c>
      <c r="N211" s="139" t="s">
        <v>45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130</v>
      </c>
      <c r="AT211" s="142" t="s">
        <v>126</v>
      </c>
      <c r="AU211" s="142" t="s">
        <v>90</v>
      </c>
      <c r="AY211" s="16" t="s">
        <v>123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88</v>
      </c>
      <c r="BK211" s="143">
        <f>ROUND(I211*H211,2)</f>
        <v>0</v>
      </c>
      <c r="BL211" s="16" t="s">
        <v>130</v>
      </c>
      <c r="BM211" s="142" t="s">
        <v>702</v>
      </c>
    </row>
    <row r="212" spans="2:65" s="1" customFormat="1" ht="29.25">
      <c r="B212" s="31"/>
      <c r="D212" s="144" t="s">
        <v>132</v>
      </c>
      <c r="F212" s="145" t="s">
        <v>681</v>
      </c>
      <c r="I212" s="146"/>
      <c r="L212" s="31"/>
      <c r="M212" s="147"/>
      <c r="T212" s="55"/>
      <c r="AT212" s="16" t="s">
        <v>132</v>
      </c>
      <c r="AU212" s="16" t="s">
        <v>90</v>
      </c>
    </row>
    <row r="213" spans="2:65" s="1" customFormat="1" ht="16.5" customHeight="1">
      <c r="B213" s="31"/>
      <c r="C213" s="131" t="s">
        <v>277</v>
      </c>
      <c r="D213" s="131" t="s">
        <v>126</v>
      </c>
      <c r="E213" s="132" t="s">
        <v>703</v>
      </c>
      <c r="F213" s="133" t="s">
        <v>704</v>
      </c>
      <c r="G213" s="134" t="s">
        <v>280</v>
      </c>
      <c r="H213" s="135">
        <v>1</v>
      </c>
      <c r="I213" s="136"/>
      <c r="J213" s="137">
        <f>ROUND(I213*H213,2)</f>
        <v>0</v>
      </c>
      <c r="K213" s="133" t="s">
        <v>1</v>
      </c>
      <c r="L213" s="31"/>
      <c r="M213" s="138" t="s">
        <v>1</v>
      </c>
      <c r="N213" s="139" t="s">
        <v>45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130</v>
      </c>
      <c r="AT213" s="142" t="s">
        <v>126</v>
      </c>
      <c r="AU213" s="142" t="s">
        <v>90</v>
      </c>
      <c r="AY213" s="16" t="s">
        <v>123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88</v>
      </c>
      <c r="BK213" s="143">
        <f>ROUND(I213*H213,2)</f>
        <v>0</v>
      </c>
      <c r="BL213" s="16" t="s">
        <v>130</v>
      </c>
      <c r="BM213" s="142" t="s">
        <v>705</v>
      </c>
    </row>
    <row r="214" spans="2:65" s="1" customFormat="1" ht="29.25">
      <c r="B214" s="31"/>
      <c r="D214" s="144" t="s">
        <v>132</v>
      </c>
      <c r="F214" s="145" t="s">
        <v>681</v>
      </c>
      <c r="I214" s="146"/>
      <c r="L214" s="31"/>
      <c r="M214" s="147"/>
      <c r="T214" s="55"/>
      <c r="AT214" s="16" t="s">
        <v>132</v>
      </c>
      <c r="AU214" s="16" t="s">
        <v>90</v>
      </c>
    </row>
    <row r="215" spans="2:65" s="1" customFormat="1" ht="16.5" customHeight="1">
      <c r="B215" s="31"/>
      <c r="C215" s="131" t="s">
        <v>282</v>
      </c>
      <c r="D215" s="131" t="s">
        <v>126</v>
      </c>
      <c r="E215" s="132" t="s">
        <v>706</v>
      </c>
      <c r="F215" s="133" t="s">
        <v>707</v>
      </c>
      <c r="G215" s="134" t="s">
        <v>280</v>
      </c>
      <c r="H215" s="135">
        <v>1</v>
      </c>
      <c r="I215" s="136"/>
      <c r="J215" s="137">
        <f>ROUND(I215*H215,2)</f>
        <v>0</v>
      </c>
      <c r="K215" s="133" t="s">
        <v>1</v>
      </c>
      <c r="L215" s="31"/>
      <c r="M215" s="138" t="s">
        <v>1</v>
      </c>
      <c r="N215" s="139" t="s">
        <v>45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130</v>
      </c>
      <c r="AT215" s="142" t="s">
        <v>126</v>
      </c>
      <c r="AU215" s="142" t="s">
        <v>90</v>
      </c>
      <c r="AY215" s="16" t="s">
        <v>123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88</v>
      </c>
      <c r="BK215" s="143">
        <f>ROUND(I215*H215,2)</f>
        <v>0</v>
      </c>
      <c r="BL215" s="16" t="s">
        <v>130</v>
      </c>
      <c r="BM215" s="142" t="s">
        <v>708</v>
      </c>
    </row>
    <row r="216" spans="2:65" s="1" customFormat="1" ht="29.25">
      <c r="B216" s="31"/>
      <c r="D216" s="144" t="s">
        <v>132</v>
      </c>
      <c r="F216" s="145" t="s">
        <v>681</v>
      </c>
      <c r="I216" s="146"/>
      <c r="L216" s="31"/>
      <c r="M216" s="147"/>
      <c r="T216" s="55"/>
      <c r="AT216" s="16" t="s">
        <v>132</v>
      </c>
      <c r="AU216" s="16" t="s">
        <v>90</v>
      </c>
    </row>
    <row r="217" spans="2:65" s="1" customFormat="1" ht="16.5" customHeight="1">
      <c r="B217" s="31"/>
      <c r="C217" s="131" t="s">
        <v>285</v>
      </c>
      <c r="D217" s="131" t="s">
        <v>126</v>
      </c>
      <c r="E217" s="132" t="s">
        <v>709</v>
      </c>
      <c r="F217" s="133" t="s">
        <v>710</v>
      </c>
      <c r="G217" s="134" t="s">
        <v>280</v>
      </c>
      <c r="H217" s="135">
        <v>1</v>
      </c>
      <c r="I217" s="136"/>
      <c r="J217" s="137">
        <f>ROUND(I217*H217,2)</f>
        <v>0</v>
      </c>
      <c r="K217" s="133" t="s">
        <v>1</v>
      </c>
      <c r="L217" s="31"/>
      <c r="M217" s="138" t="s">
        <v>1</v>
      </c>
      <c r="N217" s="139" t="s">
        <v>45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130</v>
      </c>
      <c r="AT217" s="142" t="s">
        <v>126</v>
      </c>
      <c r="AU217" s="142" t="s">
        <v>90</v>
      </c>
      <c r="AY217" s="16" t="s">
        <v>123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88</v>
      </c>
      <c r="BK217" s="143">
        <f>ROUND(I217*H217,2)</f>
        <v>0</v>
      </c>
      <c r="BL217" s="16" t="s">
        <v>130</v>
      </c>
      <c r="BM217" s="142" t="s">
        <v>711</v>
      </c>
    </row>
    <row r="218" spans="2:65" s="1" customFormat="1" ht="29.25">
      <c r="B218" s="31"/>
      <c r="D218" s="144" t="s">
        <v>132</v>
      </c>
      <c r="F218" s="145" t="s">
        <v>681</v>
      </c>
      <c r="I218" s="146"/>
      <c r="L218" s="31"/>
      <c r="M218" s="147"/>
      <c r="T218" s="55"/>
      <c r="AT218" s="16" t="s">
        <v>132</v>
      </c>
      <c r="AU218" s="16" t="s">
        <v>90</v>
      </c>
    </row>
    <row r="219" spans="2:65" s="1" customFormat="1" ht="16.5" customHeight="1">
      <c r="B219" s="31"/>
      <c r="C219" s="131" t="s">
        <v>289</v>
      </c>
      <c r="D219" s="131" t="s">
        <v>126</v>
      </c>
      <c r="E219" s="132" t="s">
        <v>712</v>
      </c>
      <c r="F219" s="133" t="s">
        <v>713</v>
      </c>
      <c r="G219" s="134" t="s">
        <v>280</v>
      </c>
      <c r="H219" s="135">
        <v>1</v>
      </c>
      <c r="I219" s="136"/>
      <c r="J219" s="137">
        <f>ROUND(I219*H219,2)</f>
        <v>0</v>
      </c>
      <c r="K219" s="133" t="s">
        <v>1</v>
      </c>
      <c r="L219" s="31"/>
      <c r="M219" s="138" t="s">
        <v>1</v>
      </c>
      <c r="N219" s="139" t="s">
        <v>45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130</v>
      </c>
      <c r="AT219" s="142" t="s">
        <v>126</v>
      </c>
      <c r="AU219" s="142" t="s">
        <v>90</v>
      </c>
      <c r="AY219" s="16" t="s">
        <v>123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88</v>
      </c>
      <c r="BK219" s="143">
        <f>ROUND(I219*H219,2)</f>
        <v>0</v>
      </c>
      <c r="BL219" s="16" t="s">
        <v>130</v>
      </c>
      <c r="BM219" s="142" t="s">
        <v>714</v>
      </c>
    </row>
    <row r="220" spans="2:65" s="1" customFormat="1" ht="29.25">
      <c r="B220" s="31"/>
      <c r="D220" s="144" t="s">
        <v>132</v>
      </c>
      <c r="F220" s="145" t="s">
        <v>681</v>
      </c>
      <c r="I220" s="146"/>
      <c r="L220" s="31"/>
      <c r="M220" s="147"/>
      <c r="T220" s="55"/>
      <c r="AT220" s="16" t="s">
        <v>132</v>
      </c>
      <c r="AU220" s="16" t="s">
        <v>90</v>
      </c>
    </row>
    <row r="221" spans="2:65" s="1" customFormat="1" ht="16.5" customHeight="1">
      <c r="B221" s="31"/>
      <c r="C221" s="131" t="s">
        <v>293</v>
      </c>
      <c r="D221" s="131" t="s">
        <v>126</v>
      </c>
      <c r="E221" s="132" t="s">
        <v>715</v>
      </c>
      <c r="F221" s="133" t="s">
        <v>716</v>
      </c>
      <c r="G221" s="134" t="s">
        <v>280</v>
      </c>
      <c r="H221" s="135">
        <v>1</v>
      </c>
      <c r="I221" s="136"/>
      <c r="J221" s="137">
        <f>ROUND(I221*H221,2)</f>
        <v>0</v>
      </c>
      <c r="K221" s="133" t="s">
        <v>1</v>
      </c>
      <c r="L221" s="31"/>
      <c r="M221" s="138" t="s">
        <v>1</v>
      </c>
      <c r="N221" s="139" t="s">
        <v>45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130</v>
      </c>
      <c r="AT221" s="142" t="s">
        <v>126</v>
      </c>
      <c r="AU221" s="142" t="s">
        <v>90</v>
      </c>
      <c r="AY221" s="16" t="s">
        <v>123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88</v>
      </c>
      <c r="BK221" s="143">
        <f>ROUND(I221*H221,2)</f>
        <v>0</v>
      </c>
      <c r="BL221" s="16" t="s">
        <v>130</v>
      </c>
      <c r="BM221" s="142" t="s">
        <v>717</v>
      </c>
    </row>
    <row r="222" spans="2:65" s="1" customFormat="1" ht="29.25">
      <c r="B222" s="31"/>
      <c r="D222" s="144" t="s">
        <v>132</v>
      </c>
      <c r="F222" s="145" t="s">
        <v>681</v>
      </c>
      <c r="I222" s="146"/>
      <c r="L222" s="31"/>
      <c r="M222" s="147"/>
      <c r="T222" s="55"/>
      <c r="AT222" s="16" t="s">
        <v>132</v>
      </c>
      <c r="AU222" s="16" t="s">
        <v>90</v>
      </c>
    </row>
    <row r="223" spans="2:65" s="1" customFormat="1" ht="21.75" customHeight="1">
      <c r="B223" s="31"/>
      <c r="C223" s="131" t="s">
        <v>300</v>
      </c>
      <c r="D223" s="131" t="s">
        <v>126</v>
      </c>
      <c r="E223" s="132" t="s">
        <v>718</v>
      </c>
      <c r="F223" s="133" t="s">
        <v>719</v>
      </c>
      <c r="G223" s="134" t="s">
        <v>280</v>
      </c>
      <c r="H223" s="135">
        <v>1</v>
      </c>
      <c r="I223" s="136"/>
      <c r="J223" s="137">
        <f>ROUND(I223*H223,2)</f>
        <v>0</v>
      </c>
      <c r="K223" s="133" t="s">
        <v>1</v>
      </c>
      <c r="L223" s="31"/>
      <c r="M223" s="138" t="s">
        <v>1</v>
      </c>
      <c r="N223" s="139" t="s">
        <v>45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130</v>
      </c>
      <c r="AT223" s="142" t="s">
        <v>126</v>
      </c>
      <c r="AU223" s="142" t="s">
        <v>90</v>
      </c>
      <c r="AY223" s="16" t="s">
        <v>123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88</v>
      </c>
      <c r="BK223" s="143">
        <f>ROUND(I223*H223,2)</f>
        <v>0</v>
      </c>
      <c r="BL223" s="16" t="s">
        <v>130</v>
      </c>
      <c r="BM223" s="142" t="s">
        <v>720</v>
      </c>
    </row>
    <row r="224" spans="2:65" s="1" customFormat="1" ht="29.25">
      <c r="B224" s="31"/>
      <c r="D224" s="144" t="s">
        <v>132</v>
      </c>
      <c r="F224" s="145" t="s">
        <v>681</v>
      </c>
      <c r="I224" s="146"/>
      <c r="L224" s="31"/>
      <c r="M224" s="147"/>
      <c r="T224" s="55"/>
      <c r="AT224" s="16" t="s">
        <v>132</v>
      </c>
      <c r="AU224" s="16" t="s">
        <v>90</v>
      </c>
    </row>
    <row r="225" spans="2:65" s="1" customFormat="1" ht="16.5" customHeight="1">
      <c r="B225" s="31"/>
      <c r="C225" s="131" t="s">
        <v>306</v>
      </c>
      <c r="D225" s="131" t="s">
        <v>126</v>
      </c>
      <c r="E225" s="132" t="s">
        <v>721</v>
      </c>
      <c r="F225" s="133" t="s">
        <v>722</v>
      </c>
      <c r="G225" s="134" t="s">
        <v>280</v>
      </c>
      <c r="H225" s="135">
        <v>1</v>
      </c>
      <c r="I225" s="136"/>
      <c r="J225" s="137">
        <f>ROUND(I225*H225,2)</f>
        <v>0</v>
      </c>
      <c r="K225" s="133" t="s">
        <v>1</v>
      </c>
      <c r="L225" s="31"/>
      <c r="M225" s="138" t="s">
        <v>1</v>
      </c>
      <c r="N225" s="139" t="s">
        <v>45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130</v>
      </c>
      <c r="AT225" s="142" t="s">
        <v>126</v>
      </c>
      <c r="AU225" s="142" t="s">
        <v>90</v>
      </c>
      <c r="AY225" s="16" t="s">
        <v>123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88</v>
      </c>
      <c r="BK225" s="143">
        <f>ROUND(I225*H225,2)</f>
        <v>0</v>
      </c>
      <c r="BL225" s="16" t="s">
        <v>130</v>
      </c>
      <c r="BM225" s="142" t="s">
        <v>723</v>
      </c>
    </row>
    <row r="226" spans="2:65" s="1" customFormat="1" ht="29.25">
      <c r="B226" s="31"/>
      <c r="D226" s="144" t="s">
        <v>132</v>
      </c>
      <c r="F226" s="145" t="s">
        <v>681</v>
      </c>
      <c r="I226" s="146"/>
      <c r="L226" s="31"/>
      <c r="M226" s="147"/>
      <c r="T226" s="55"/>
      <c r="AT226" s="16" t="s">
        <v>132</v>
      </c>
      <c r="AU226" s="16" t="s">
        <v>90</v>
      </c>
    </row>
    <row r="227" spans="2:65" s="1" customFormat="1" ht="16.5" customHeight="1">
      <c r="B227" s="31"/>
      <c r="C227" s="131" t="s">
        <v>313</v>
      </c>
      <c r="D227" s="131" t="s">
        <v>126</v>
      </c>
      <c r="E227" s="132" t="s">
        <v>724</v>
      </c>
      <c r="F227" s="133" t="s">
        <v>725</v>
      </c>
      <c r="G227" s="134" t="s">
        <v>280</v>
      </c>
      <c r="H227" s="135">
        <v>1</v>
      </c>
      <c r="I227" s="136"/>
      <c r="J227" s="137">
        <f>ROUND(I227*H227,2)</f>
        <v>0</v>
      </c>
      <c r="K227" s="133" t="s">
        <v>1</v>
      </c>
      <c r="L227" s="31"/>
      <c r="M227" s="138" t="s">
        <v>1</v>
      </c>
      <c r="N227" s="139" t="s">
        <v>45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130</v>
      </c>
      <c r="AT227" s="142" t="s">
        <v>126</v>
      </c>
      <c r="AU227" s="142" t="s">
        <v>90</v>
      </c>
      <c r="AY227" s="16" t="s">
        <v>123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6" t="s">
        <v>88</v>
      </c>
      <c r="BK227" s="143">
        <f>ROUND(I227*H227,2)</f>
        <v>0</v>
      </c>
      <c r="BL227" s="16" t="s">
        <v>130</v>
      </c>
      <c r="BM227" s="142" t="s">
        <v>726</v>
      </c>
    </row>
    <row r="228" spans="2:65" s="1" customFormat="1" ht="29.25">
      <c r="B228" s="31"/>
      <c r="D228" s="144" t="s">
        <v>132</v>
      </c>
      <c r="F228" s="145" t="s">
        <v>681</v>
      </c>
      <c r="I228" s="146"/>
      <c r="L228" s="31"/>
      <c r="M228" s="147"/>
      <c r="T228" s="55"/>
      <c r="AT228" s="16" t="s">
        <v>132</v>
      </c>
      <c r="AU228" s="16" t="s">
        <v>90</v>
      </c>
    </row>
    <row r="229" spans="2:65" s="1" customFormat="1" ht="16.5" customHeight="1">
      <c r="B229" s="31"/>
      <c r="C229" s="131" t="s">
        <v>317</v>
      </c>
      <c r="D229" s="131" t="s">
        <v>126</v>
      </c>
      <c r="E229" s="132" t="s">
        <v>727</v>
      </c>
      <c r="F229" s="133" t="s">
        <v>728</v>
      </c>
      <c r="G229" s="134" t="s">
        <v>280</v>
      </c>
      <c r="H229" s="135">
        <v>1</v>
      </c>
      <c r="I229" s="136"/>
      <c r="J229" s="137">
        <f>ROUND(I229*H229,2)</f>
        <v>0</v>
      </c>
      <c r="K229" s="133" t="s">
        <v>1</v>
      </c>
      <c r="L229" s="31"/>
      <c r="M229" s="138" t="s">
        <v>1</v>
      </c>
      <c r="N229" s="139" t="s">
        <v>45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130</v>
      </c>
      <c r="AT229" s="142" t="s">
        <v>126</v>
      </c>
      <c r="AU229" s="142" t="s">
        <v>90</v>
      </c>
      <c r="AY229" s="16" t="s">
        <v>123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88</v>
      </c>
      <c r="BK229" s="143">
        <f>ROUND(I229*H229,2)</f>
        <v>0</v>
      </c>
      <c r="BL229" s="16" t="s">
        <v>130</v>
      </c>
      <c r="BM229" s="142" t="s">
        <v>729</v>
      </c>
    </row>
    <row r="230" spans="2:65" s="1" customFormat="1" ht="29.25">
      <c r="B230" s="31"/>
      <c r="D230" s="144" t="s">
        <v>132</v>
      </c>
      <c r="F230" s="145" t="s">
        <v>681</v>
      </c>
      <c r="I230" s="146"/>
      <c r="L230" s="31"/>
      <c r="M230" s="147"/>
      <c r="T230" s="55"/>
      <c r="AT230" s="16" t="s">
        <v>132</v>
      </c>
      <c r="AU230" s="16" t="s">
        <v>90</v>
      </c>
    </row>
    <row r="231" spans="2:65" s="1" customFormat="1" ht="16.5" customHeight="1">
      <c r="B231" s="31"/>
      <c r="C231" s="131" t="s">
        <v>322</v>
      </c>
      <c r="D231" s="131" t="s">
        <v>126</v>
      </c>
      <c r="E231" s="132" t="s">
        <v>730</v>
      </c>
      <c r="F231" s="133" t="s">
        <v>731</v>
      </c>
      <c r="G231" s="134" t="s">
        <v>280</v>
      </c>
      <c r="H231" s="135">
        <v>1</v>
      </c>
      <c r="I231" s="136"/>
      <c r="J231" s="137">
        <f>ROUND(I231*H231,2)</f>
        <v>0</v>
      </c>
      <c r="K231" s="133" t="s">
        <v>1</v>
      </c>
      <c r="L231" s="31"/>
      <c r="M231" s="138" t="s">
        <v>1</v>
      </c>
      <c r="N231" s="139" t="s">
        <v>45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130</v>
      </c>
      <c r="AT231" s="142" t="s">
        <v>126</v>
      </c>
      <c r="AU231" s="142" t="s">
        <v>90</v>
      </c>
      <c r="AY231" s="16" t="s">
        <v>123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6" t="s">
        <v>88</v>
      </c>
      <c r="BK231" s="143">
        <f>ROUND(I231*H231,2)</f>
        <v>0</v>
      </c>
      <c r="BL231" s="16" t="s">
        <v>130</v>
      </c>
      <c r="BM231" s="142" t="s">
        <v>732</v>
      </c>
    </row>
    <row r="232" spans="2:65" s="1" customFormat="1" ht="29.25">
      <c r="B232" s="31"/>
      <c r="D232" s="144" t="s">
        <v>132</v>
      </c>
      <c r="F232" s="145" t="s">
        <v>681</v>
      </c>
      <c r="I232" s="146"/>
      <c r="L232" s="31"/>
      <c r="M232" s="147"/>
      <c r="T232" s="55"/>
      <c r="AT232" s="16" t="s">
        <v>132</v>
      </c>
      <c r="AU232" s="16" t="s">
        <v>90</v>
      </c>
    </row>
    <row r="233" spans="2:65" s="1" customFormat="1" ht="16.5" customHeight="1">
      <c r="B233" s="31"/>
      <c r="C233" s="131" t="s">
        <v>326</v>
      </c>
      <c r="D233" s="131" t="s">
        <v>126</v>
      </c>
      <c r="E233" s="132" t="s">
        <v>733</v>
      </c>
      <c r="F233" s="133" t="s">
        <v>734</v>
      </c>
      <c r="G233" s="134" t="s">
        <v>280</v>
      </c>
      <c r="H233" s="135">
        <v>1</v>
      </c>
      <c r="I233" s="136"/>
      <c r="J233" s="137">
        <f>ROUND(I233*H233,2)</f>
        <v>0</v>
      </c>
      <c r="K233" s="133" t="s">
        <v>1</v>
      </c>
      <c r="L233" s="31"/>
      <c r="M233" s="138" t="s">
        <v>1</v>
      </c>
      <c r="N233" s="139" t="s">
        <v>45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130</v>
      </c>
      <c r="AT233" s="142" t="s">
        <v>126</v>
      </c>
      <c r="AU233" s="142" t="s">
        <v>90</v>
      </c>
      <c r="AY233" s="16" t="s">
        <v>123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88</v>
      </c>
      <c r="BK233" s="143">
        <f>ROUND(I233*H233,2)</f>
        <v>0</v>
      </c>
      <c r="BL233" s="16" t="s">
        <v>130</v>
      </c>
      <c r="BM233" s="142" t="s">
        <v>735</v>
      </c>
    </row>
    <row r="234" spans="2:65" s="1" customFormat="1" ht="29.25">
      <c r="B234" s="31"/>
      <c r="D234" s="144" t="s">
        <v>132</v>
      </c>
      <c r="F234" s="145" t="s">
        <v>681</v>
      </c>
      <c r="I234" s="146"/>
      <c r="L234" s="31"/>
      <c r="M234" s="147"/>
      <c r="T234" s="55"/>
      <c r="AT234" s="16" t="s">
        <v>132</v>
      </c>
      <c r="AU234" s="16" t="s">
        <v>90</v>
      </c>
    </row>
    <row r="235" spans="2:65" s="1" customFormat="1" ht="24">
      <c r="B235" s="31"/>
      <c r="C235" s="131" t="s">
        <v>330</v>
      </c>
      <c r="D235" s="131" t="s">
        <v>126</v>
      </c>
      <c r="E235" s="132" t="s">
        <v>736</v>
      </c>
      <c r="F235" s="133" t="s">
        <v>737</v>
      </c>
      <c r="G235" s="134" t="s">
        <v>207</v>
      </c>
      <c r="H235" s="135">
        <v>20</v>
      </c>
      <c r="I235" s="136"/>
      <c r="J235" s="137">
        <f>ROUND(I235*H235,2)</f>
        <v>0</v>
      </c>
      <c r="K235" s="133" t="s">
        <v>1</v>
      </c>
      <c r="L235" s="31"/>
      <c r="M235" s="138" t="s">
        <v>1</v>
      </c>
      <c r="N235" s="139" t="s">
        <v>45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130</v>
      </c>
      <c r="AT235" s="142" t="s">
        <v>126</v>
      </c>
      <c r="AU235" s="142" t="s">
        <v>90</v>
      </c>
      <c r="AY235" s="16" t="s">
        <v>123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88</v>
      </c>
      <c r="BK235" s="143">
        <f>ROUND(I235*H235,2)</f>
        <v>0</v>
      </c>
      <c r="BL235" s="16" t="s">
        <v>130</v>
      </c>
      <c r="BM235" s="142" t="s">
        <v>738</v>
      </c>
    </row>
    <row r="236" spans="2:65" s="1" customFormat="1" ht="19.5">
      <c r="B236" s="31"/>
      <c r="D236" s="144" t="s">
        <v>132</v>
      </c>
      <c r="F236" s="145" t="s">
        <v>739</v>
      </c>
      <c r="I236" s="146"/>
      <c r="L236" s="31"/>
      <c r="M236" s="147"/>
      <c r="T236" s="55"/>
      <c r="AT236" s="16" t="s">
        <v>132</v>
      </c>
      <c r="AU236" s="16" t="s">
        <v>90</v>
      </c>
    </row>
    <row r="237" spans="2:65" s="11" customFormat="1" ht="22.9" customHeight="1">
      <c r="B237" s="119"/>
      <c r="D237" s="120" t="s">
        <v>79</v>
      </c>
      <c r="E237" s="129" t="s">
        <v>511</v>
      </c>
      <c r="F237" s="129" t="s">
        <v>512</v>
      </c>
      <c r="I237" s="122"/>
      <c r="J237" s="130">
        <f>BK237</f>
        <v>0</v>
      </c>
      <c r="L237" s="119"/>
      <c r="M237" s="124"/>
      <c r="P237" s="125">
        <f>SUM(P238:P247)</f>
        <v>0</v>
      </c>
      <c r="R237" s="125">
        <f>SUM(R238:R247)</f>
        <v>0</v>
      </c>
      <c r="T237" s="126">
        <f>SUM(T238:T247)</f>
        <v>0</v>
      </c>
      <c r="AR237" s="120" t="s">
        <v>150</v>
      </c>
      <c r="AT237" s="127" t="s">
        <v>79</v>
      </c>
      <c r="AU237" s="127" t="s">
        <v>88</v>
      </c>
      <c r="AY237" s="120" t="s">
        <v>123</v>
      </c>
      <c r="BK237" s="128">
        <f>SUM(BK238:BK247)</f>
        <v>0</v>
      </c>
    </row>
    <row r="238" spans="2:65" s="1" customFormat="1" ht="24">
      <c r="B238" s="31"/>
      <c r="C238" s="131" t="s">
        <v>336</v>
      </c>
      <c r="D238" s="131" t="s">
        <v>126</v>
      </c>
      <c r="E238" s="132" t="s">
        <v>740</v>
      </c>
      <c r="F238" s="133" t="s">
        <v>741</v>
      </c>
      <c r="G238" s="134" t="s">
        <v>516</v>
      </c>
      <c r="H238" s="135">
        <v>1</v>
      </c>
      <c r="I238" s="136"/>
      <c r="J238" s="137">
        <f>ROUND(I238*H238,2)</f>
        <v>0</v>
      </c>
      <c r="K238" s="133" t="s">
        <v>1</v>
      </c>
      <c r="L238" s="31"/>
      <c r="M238" s="138" t="s">
        <v>1</v>
      </c>
      <c r="N238" s="139" t="s">
        <v>45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449</v>
      </c>
      <c r="AT238" s="142" t="s">
        <v>126</v>
      </c>
      <c r="AU238" s="142" t="s">
        <v>90</v>
      </c>
      <c r="AY238" s="16" t="s">
        <v>123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88</v>
      </c>
      <c r="BK238" s="143">
        <f>ROUND(I238*H238,2)</f>
        <v>0</v>
      </c>
      <c r="BL238" s="16" t="s">
        <v>449</v>
      </c>
      <c r="BM238" s="142" t="s">
        <v>742</v>
      </c>
    </row>
    <row r="239" spans="2:65" s="1" customFormat="1" ht="19.5">
      <c r="B239" s="31"/>
      <c r="D239" s="144" t="s">
        <v>132</v>
      </c>
      <c r="F239" s="145" t="s">
        <v>451</v>
      </c>
      <c r="I239" s="146"/>
      <c r="L239" s="31"/>
      <c r="M239" s="147"/>
      <c r="T239" s="55"/>
      <c r="AT239" s="16" t="s">
        <v>132</v>
      </c>
      <c r="AU239" s="16" t="s">
        <v>90</v>
      </c>
    </row>
    <row r="240" spans="2:65" s="1" customFormat="1" ht="16.5" customHeight="1">
      <c r="B240" s="31"/>
      <c r="C240" s="131" t="s">
        <v>342</v>
      </c>
      <c r="D240" s="131" t="s">
        <v>126</v>
      </c>
      <c r="E240" s="132" t="s">
        <v>743</v>
      </c>
      <c r="F240" s="133" t="s">
        <v>744</v>
      </c>
      <c r="G240" s="134" t="s">
        <v>516</v>
      </c>
      <c r="H240" s="135">
        <v>1</v>
      </c>
      <c r="I240" s="136"/>
      <c r="J240" s="137">
        <f>ROUND(I240*H240,2)</f>
        <v>0</v>
      </c>
      <c r="K240" s="133" t="s">
        <v>1</v>
      </c>
      <c r="L240" s="31"/>
      <c r="M240" s="138" t="s">
        <v>1</v>
      </c>
      <c r="N240" s="139" t="s">
        <v>45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130</v>
      </c>
      <c r="AT240" s="142" t="s">
        <v>126</v>
      </c>
      <c r="AU240" s="142" t="s">
        <v>90</v>
      </c>
      <c r="AY240" s="16" t="s">
        <v>123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6" t="s">
        <v>88</v>
      </c>
      <c r="BK240" s="143">
        <f>ROUND(I240*H240,2)</f>
        <v>0</v>
      </c>
      <c r="BL240" s="16" t="s">
        <v>130</v>
      </c>
      <c r="BM240" s="142" t="s">
        <v>745</v>
      </c>
    </row>
    <row r="241" spans="2:65" s="1" customFormat="1" ht="24">
      <c r="B241" s="31"/>
      <c r="C241" s="131" t="s">
        <v>347</v>
      </c>
      <c r="D241" s="131" t="s">
        <v>126</v>
      </c>
      <c r="E241" s="132" t="s">
        <v>746</v>
      </c>
      <c r="F241" s="133" t="s">
        <v>747</v>
      </c>
      <c r="G241" s="134" t="s">
        <v>516</v>
      </c>
      <c r="H241" s="135">
        <v>1</v>
      </c>
      <c r="I241" s="136"/>
      <c r="J241" s="137">
        <f>ROUND(I241*H241,2)</f>
        <v>0</v>
      </c>
      <c r="K241" s="133" t="s">
        <v>1</v>
      </c>
      <c r="L241" s="31"/>
      <c r="M241" s="138" t="s">
        <v>1</v>
      </c>
      <c r="N241" s="139" t="s">
        <v>45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130</v>
      </c>
      <c r="AT241" s="142" t="s">
        <v>126</v>
      </c>
      <c r="AU241" s="142" t="s">
        <v>90</v>
      </c>
      <c r="AY241" s="16" t="s">
        <v>123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6" t="s">
        <v>88</v>
      </c>
      <c r="BK241" s="143">
        <f>ROUND(I241*H241,2)</f>
        <v>0</v>
      </c>
      <c r="BL241" s="16" t="s">
        <v>130</v>
      </c>
      <c r="BM241" s="142" t="s">
        <v>748</v>
      </c>
    </row>
    <row r="242" spans="2:65" s="1" customFormat="1" ht="33" customHeight="1">
      <c r="B242" s="31"/>
      <c r="C242" s="131" t="s">
        <v>352</v>
      </c>
      <c r="D242" s="131" t="s">
        <v>126</v>
      </c>
      <c r="E242" s="132" t="s">
        <v>564</v>
      </c>
      <c r="F242" s="133" t="s">
        <v>749</v>
      </c>
      <c r="G242" s="134" t="s">
        <v>516</v>
      </c>
      <c r="H242" s="135">
        <v>1</v>
      </c>
      <c r="I242" s="136"/>
      <c r="J242" s="137">
        <f>ROUND(I242*H242,2)</f>
        <v>0</v>
      </c>
      <c r="K242" s="133" t="s">
        <v>1</v>
      </c>
      <c r="L242" s="31"/>
      <c r="M242" s="138" t="s">
        <v>1</v>
      </c>
      <c r="N242" s="139" t="s">
        <v>45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130</v>
      </c>
      <c r="AT242" s="142" t="s">
        <v>126</v>
      </c>
      <c r="AU242" s="142" t="s">
        <v>90</v>
      </c>
      <c r="AY242" s="16" t="s">
        <v>123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88</v>
      </c>
      <c r="BK242" s="143">
        <f>ROUND(I242*H242,2)</f>
        <v>0</v>
      </c>
      <c r="BL242" s="16" t="s">
        <v>130</v>
      </c>
      <c r="BM242" s="142" t="s">
        <v>750</v>
      </c>
    </row>
    <row r="243" spans="2:65" s="1" customFormat="1" ht="29.25">
      <c r="B243" s="31"/>
      <c r="D243" s="144" t="s">
        <v>132</v>
      </c>
      <c r="F243" s="145" t="s">
        <v>751</v>
      </c>
      <c r="I243" s="146"/>
      <c r="L243" s="31"/>
      <c r="M243" s="147"/>
      <c r="T243" s="55"/>
      <c r="AT243" s="16" t="s">
        <v>132</v>
      </c>
      <c r="AU243" s="16" t="s">
        <v>90</v>
      </c>
    </row>
    <row r="244" spans="2:65" s="1" customFormat="1" ht="16.5" customHeight="1">
      <c r="B244" s="31"/>
      <c r="C244" s="131" t="s">
        <v>357</v>
      </c>
      <c r="D244" s="131" t="s">
        <v>126</v>
      </c>
      <c r="E244" s="132" t="s">
        <v>752</v>
      </c>
      <c r="F244" s="133" t="s">
        <v>753</v>
      </c>
      <c r="G244" s="134" t="s">
        <v>516</v>
      </c>
      <c r="H244" s="135">
        <v>1</v>
      </c>
      <c r="I244" s="136"/>
      <c r="J244" s="137">
        <f>ROUND(I244*H244,2)</f>
        <v>0</v>
      </c>
      <c r="K244" s="133" t="s">
        <v>1</v>
      </c>
      <c r="L244" s="31"/>
      <c r="M244" s="138" t="s">
        <v>1</v>
      </c>
      <c r="N244" s="139" t="s">
        <v>45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130</v>
      </c>
      <c r="AT244" s="142" t="s">
        <v>126</v>
      </c>
      <c r="AU244" s="142" t="s">
        <v>90</v>
      </c>
      <c r="AY244" s="16" t="s">
        <v>123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6" t="s">
        <v>88</v>
      </c>
      <c r="BK244" s="143">
        <f>ROUND(I244*H244,2)</f>
        <v>0</v>
      </c>
      <c r="BL244" s="16" t="s">
        <v>130</v>
      </c>
      <c r="BM244" s="142" t="s">
        <v>754</v>
      </c>
    </row>
    <row r="245" spans="2:65" s="1" customFormat="1" ht="16.5" customHeight="1">
      <c r="B245" s="31"/>
      <c r="C245" s="131" t="s">
        <v>362</v>
      </c>
      <c r="D245" s="131" t="s">
        <v>126</v>
      </c>
      <c r="E245" s="132" t="s">
        <v>755</v>
      </c>
      <c r="F245" s="133" t="s">
        <v>756</v>
      </c>
      <c r="G245" s="134" t="s">
        <v>516</v>
      </c>
      <c r="H245" s="135">
        <v>1</v>
      </c>
      <c r="I245" s="136"/>
      <c r="J245" s="137">
        <f>ROUND(I245*H245,2)</f>
        <v>0</v>
      </c>
      <c r="K245" s="133" t="s">
        <v>1</v>
      </c>
      <c r="L245" s="31"/>
      <c r="M245" s="138" t="s">
        <v>1</v>
      </c>
      <c r="N245" s="139" t="s">
        <v>45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449</v>
      </c>
      <c r="AT245" s="142" t="s">
        <v>126</v>
      </c>
      <c r="AU245" s="142" t="s">
        <v>90</v>
      </c>
      <c r="AY245" s="16" t="s">
        <v>123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6" t="s">
        <v>88</v>
      </c>
      <c r="BK245" s="143">
        <f>ROUND(I245*H245,2)</f>
        <v>0</v>
      </c>
      <c r="BL245" s="16" t="s">
        <v>449</v>
      </c>
      <c r="BM245" s="142" t="s">
        <v>757</v>
      </c>
    </row>
    <row r="246" spans="2:65" s="1" customFormat="1" ht="19.5">
      <c r="B246" s="31"/>
      <c r="D246" s="144" t="s">
        <v>132</v>
      </c>
      <c r="F246" s="145" t="s">
        <v>451</v>
      </c>
      <c r="I246" s="146"/>
      <c r="L246" s="31"/>
      <c r="M246" s="147"/>
      <c r="T246" s="55"/>
      <c r="AT246" s="16" t="s">
        <v>132</v>
      </c>
      <c r="AU246" s="16" t="s">
        <v>90</v>
      </c>
    </row>
    <row r="247" spans="2:65" s="1" customFormat="1" ht="24">
      <c r="B247" s="31"/>
      <c r="C247" s="131" t="s">
        <v>368</v>
      </c>
      <c r="D247" s="131" t="s">
        <v>126</v>
      </c>
      <c r="E247" s="132" t="s">
        <v>758</v>
      </c>
      <c r="F247" s="133" t="s">
        <v>759</v>
      </c>
      <c r="G247" s="134" t="s">
        <v>280</v>
      </c>
      <c r="H247" s="135">
        <v>24</v>
      </c>
      <c r="I247" s="136"/>
      <c r="J247" s="137">
        <f>ROUND(I247*H247,2)</f>
        <v>0</v>
      </c>
      <c r="K247" s="133" t="s">
        <v>1</v>
      </c>
      <c r="L247" s="31"/>
      <c r="M247" s="178" t="s">
        <v>1</v>
      </c>
      <c r="N247" s="179" t="s">
        <v>45</v>
      </c>
      <c r="O247" s="180"/>
      <c r="P247" s="181">
        <f>O247*H247</f>
        <v>0</v>
      </c>
      <c r="Q247" s="181">
        <v>0</v>
      </c>
      <c r="R247" s="181">
        <f>Q247*H247</f>
        <v>0</v>
      </c>
      <c r="S247" s="181">
        <v>0</v>
      </c>
      <c r="T247" s="182">
        <f>S247*H247</f>
        <v>0</v>
      </c>
      <c r="AR247" s="142" t="s">
        <v>449</v>
      </c>
      <c r="AT247" s="142" t="s">
        <v>126</v>
      </c>
      <c r="AU247" s="142" t="s">
        <v>90</v>
      </c>
      <c r="AY247" s="16" t="s">
        <v>123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88</v>
      </c>
      <c r="BK247" s="143">
        <f>ROUND(I247*H247,2)</f>
        <v>0</v>
      </c>
      <c r="BL247" s="16" t="s">
        <v>449</v>
      </c>
      <c r="BM247" s="142" t="s">
        <v>760</v>
      </c>
    </row>
    <row r="248" spans="2:65" s="1" customFormat="1" ht="6.95" customHeight="1">
      <c r="B248" s="43"/>
      <c r="C248" s="44"/>
      <c r="D248" s="44"/>
      <c r="E248" s="44"/>
      <c r="F248" s="44"/>
      <c r="G248" s="44"/>
      <c r="H248" s="44"/>
      <c r="I248" s="44"/>
      <c r="J248" s="44"/>
      <c r="K248" s="44"/>
      <c r="L248" s="31"/>
    </row>
  </sheetData>
  <sheetProtection algorithmName="SHA-512" hashValue="GRk/P34HUUpct8bjJYHqzRm8L7EFWuyOH8WT8wZve7gN1Q0+bYCUq5X3udiOvzP8lD0q/uHxOftAX4/ahpazLg==" saltValue="uRJbz0mKDITP7O6nbFsQDTxYKiE5ZvI7anL9d8AWFU+cQlS8hYPxSLjvU6Jvy8tj/M65MDnS+pj4xAQqU6/3Bg==" spinCount="100000" sheet="1" objects="1" scenarios="1" formatColumns="0" formatRows="0" autoFilter="0"/>
  <autoFilter ref="C119:K247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20A033_uznatelne - Uznate...</vt:lpstr>
      <vt:lpstr>20A033_neuznatelne - Neuz...</vt:lpstr>
      <vt:lpstr>'20A033_neuznatelne - Neuz...'!Názvy_tisku</vt:lpstr>
      <vt:lpstr>'20A033_uznatelne - Uznate...'!Názvy_tisku</vt:lpstr>
      <vt:lpstr>'Rekapitulace stavby'!Názvy_tisku</vt:lpstr>
      <vt:lpstr>'20A033_neuznatelne - Neuz...'!Oblast_tisku</vt:lpstr>
      <vt:lpstr>'20A033_uznatelne - Uznate...'!Oblast_tisku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Kropáčová Lenka</dc:creator>
  <cp:lastModifiedBy>Maslowská Michaela</cp:lastModifiedBy>
  <dcterms:created xsi:type="dcterms:W3CDTF">2021-12-07T12:03:20Z</dcterms:created>
  <dcterms:modified xsi:type="dcterms:W3CDTF">2024-06-13T06:46:49Z</dcterms:modified>
</cp:coreProperties>
</file>