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3-005 - Chodník ul. Lu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'2023-005 - Chodník ul. Lu...'!$C$128:$K$332</definedName>
    <definedName name="_xlnm.Print_Area" localSheetId="1">'2023-005 - Chodník ul. Lu...'!$C$4:$J$76,'2023-005 - Chodník ul. Lu...'!$C$82:$J$112,'2023-005 - Chodník ul. Lu...'!$C$118:$K$332</definedName>
    <definedName name="_xlnm.Print_Titles" localSheetId="1">'2023-005 - Chodník ul. Lu...'!$128:$128</definedName>
  </definedNames>
  <calcPr/>
</workbook>
</file>

<file path=xl/calcChain.xml><?xml version="1.0" encoding="utf-8"?>
<calcChain xmlns="http://schemas.openxmlformats.org/spreadsheetml/2006/main">
  <c i="2" l="1" r="T328"/>
  <c r="J35"/>
  <c r="J34"/>
  <c i="1" r="AY95"/>
  <c i="2" r="J33"/>
  <c i="1" r="AX95"/>
  <c i="2" r="BI329"/>
  <c r="BH329"/>
  <c r="BG329"/>
  <c r="BF329"/>
  <c r="T329"/>
  <c r="R329"/>
  <c r="R328"/>
  <c r="P329"/>
  <c r="P328"/>
  <c r="BI327"/>
  <c r="BH327"/>
  <c r="BG327"/>
  <c r="BF327"/>
  <c r="T327"/>
  <c r="R327"/>
  <c r="P327"/>
  <c r="BI326"/>
  <c r="BH326"/>
  <c r="BG326"/>
  <c r="BF326"/>
  <c r="T326"/>
  <c r="R326"/>
  <c r="P326"/>
  <c r="BI323"/>
  <c r="BH323"/>
  <c r="BG323"/>
  <c r="BF323"/>
  <c r="T323"/>
  <c r="R323"/>
  <c r="P323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09"/>
  <c r="BH309"/>
  <c r="BG309"/>
  <c r="BF309"/>
  <c r="T309"/>
  <c r="T308"/>
  <c r="T307"/>
  <c r="R309"/>
  <c r="R308"/>
  <c r="R307"/>
  <c r="P309"/>
  <c r="P308"/>
  <c r="P307"/>
  <c r="BI306"/>
  <c r="BH306"/>
  <c r="BG306"/>
  <c r="BF306"/>
  <c r="T306"/>
  <c r="T305"/>
  <c r="R306"/>
  <c r="R305"/>
  <c r="P306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0"/>
  <c r="BH300"/>
  <c r="BG300"/>
  <c r="BF300"/>
  <c r="T300"/>
  <c r="R300"/>
  <c r="P300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2"/>
  <c r="BH292"/>
  <c r="BG292"/>
  <c r="BF292"/>
  <c r="T292"/>
  <c r="R292"/>
  <c r="P292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0"/>
  <c r="BH280"/>
  <c r="BG280"/>
  <c r="BF280"/>
  <c r="T280"/>
  <c r="R280"/>
  <c r="P280"/>
  <c r="BI278"/>
  <c r="BH278"/>
  <c r="BG278"/>
  <c r="BF278"/>
  <c r="T278"/>
  <c r="R278"/>
  <c r="P278"/>
  <c r="BI277"/>
  <c r="BH277"/>
  <c r="BG277"/>
  <c r="BF277"/>
  <c r="T277"/>
  <c r="R277"/>
  <c r="P277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T250"/>
  <c r="R251"/>
  <c r="R250"/>
  <c r="P251"/>
  <c r="P250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18"/>
  <c r="BH218"/>
  <c r="BG218"/>
  <c r="BF218"/>
  <c r="T218"/>
  <c r="R218"/>
  <c r="P218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0"/>
  <c r="BH170"/>
  <c r="BG170"/>
  <c r="BF170"/>
  <c r="T170"/>
  <c r="R170"/>
  <c r="P170"/>
  <c r="BI164"/>
  <c r="BH164"/>
  <c r="BG164"/>
  <c r="BF164"/>
  <c r="T164"/>
  <c r="R164"/>
  <c r="P164"/>
  <c r="BI159"/>
  <c r="BH159"/>
  <c r="BG159"/>
  <c r="BF159"/>
  <c r="T159"/>
  <c r="R159"/>
  <c r="P159"/>
  <c r="BI153"/>
  <c r="BH153"/>
  <c r="BG153"/>
  <c r="BF153"/>
  <c r="T153"/>
  <c r="R153"/>
  <c r="P153"/>
  <c r="BI151"/>
  <c r="BH151"/>
  <c r="BG151"/>
  <c r="BF151"/>
  <c r="T151"/>
  <c r="R151"/>
  <c r="P151"/>
  <c r="BI147"/>
  <c r="BH147"/>
  <c r="BG147"/>
  <c r="BF147"/>
  <c r="T147"/>
  <c r="R147"/>
  <c r="P147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J126"/>
  <c r="J125"/>
  <c r="F125"/>
  <c r="F123"/>
  <c r="E121"/>
  <c r="J90"/>
  <c r="J89"/>
  <c r="F89"/>
  <c r="F87"/>
  <c r="E85"/>
  <c r="J16"/>
  <c r="E16"/>
  <c r="F126"/>
  <c r="J15"/>
  <c r="J10"/>
  <c r="J123"/>
  <c i="1" r="L90"/>
  <c r="AM90"/>
  <c r="AM89"/>
  <c r="L89"/>
  <c r="AM87"/>
  <c r="L87"/>
  <c r="L85"/>
  <c r="L84"/>
  <c i="2" r="F35"/>
  <c r="BK265"/>
  <c r="BK262"/>
  <c r="BK253"/>
  <c r="J242"/>
  <c r="BK229"/>
  <c r="BK214"/>
  <c r="BK201"/>
  <c r="J194"/>
  <c r="J181"/>
  <c r="J170"/>
  <c r="BK147"/>
  <c r="BK135"/>
  <c r="J329"/>
  <c r="J327"/>
  <c r="J326"/>
  <c r="J323"/>
  <c r="J321"/>
  <c r="J320"/>
  <c r="J319"/>
  <c r="J315"/>
  <c r="J314"/>
  <c r="J313"/>
  <c r="J309"/>
  <c r="J306"/>
  <c r="J304"/>
  <c r="J303"/>
  <c r="J302"/>
  <c r="J300"/>
  <c r="J299"/>
  <c r="BK295"/>
  <c r="BK293"/>
  <c r="BK292"/>
  <c r="J290"/>
  <c r="BK288"/>
  <c r="J286"/>
  <c r="J284"/>
  <c r="BK278"/>
  <c r="BK273"/>
  <c r="J267"/>
  <c r="BK260"/>
  <c r="J254"/>
  <c r="BK245"/>
  <c r="BK231"/>
  <c r="J223"/>
  <c r="BK208"/>
  <c r="BK199"/>
  <c r="BK190"/>
  <c r="BK179"/>
  <c r="J159"/>
  <c r="J147"/>
  <c r="J132"/>
  <c r="BK329"/>
  <c r="BK327"/>
  <c r="BK326"/>
  <c r="BK323"/>
  <c r="BK321"/>
  <c r="BK320"/>
  <c r="BK319"/>
  <c r="BK315"/>
  <c r="BK314"/>
  <c r="BK313"/>
  <c r="BK309"/>
  <c r="BK306"/>
  <c r="BK304"/>
  <c r="BK303"/>
  <c r="BK302"/>
  <c r="BK300"/>
  <c r="BK299"/>
  <c r="BK297"/>
  <c r="J295"/>
  <c r="J293"/>
  <c r="BK290"/>
  <c r="J289"/>
  <c r="BK286"/>
  <c r="J285"/>
  <c r="J280"/>
  <c r="BK277"/>
  <c r="BK271"/>
  <c r="BK264"/>
  <c r="BK258"/>
  <c r="BK251"/>
  <c r="J238"/>
  <c r="BK226"/>
  <c r="J214"/>
  <c r="BK202"/>
  <c r="BK195"/>
  <c r="BK185"/>
  <c r="BK170"/>
  <c r="BK151"/>
  <c r="BK137"/>
  <c r="F33"/>
  <c r="F34"/>
  <c r="BK269"/>
  <c r="J263"/>
  <c r="J258"/>
  <c r="J251"/>
  <c r="BK238"/>
  <c r="J231"/>
  <c r="J218"/>
  <c r="J205"/>
  <c r="BK197"/>
  <c r="J192"/>
  <c r="BK181"/>
  <c r="BK164"/>
  <c r="BK141"/>
  <c i="1" r="AS94"/>
  <c i="2" r="F32"/>
  <c r="J271"/>
  <c r="J262"/>
  <c r="BK254"/>
  <c r="BK242"/>
  <c r="J233"/>
  <c r="BK218"/>
  <c r="J208"/>
  <c r="J197"/>
  <c r="J185"/>
  <c r="J179"/>
  <c r="J153"/>
  <c r="J141"/>
  <c r="J32"/>
  <c r="J269"/>
  <c r="J264"/>
  <c r="BK256"/>
  <c r="J248"/>
  <c r="BK235"/>
  <c r="J229"/>
  <c r="BK211"/>
  <c r="J201"/>
  <c r="BK194"/>
  <c r="BK183"/>
  <c r="J177"/>
  <c r="BK153"/>
  <c r="J145"/>
  <c r="BK132"/>
  <c r="J297"/>
  <c r="J292"/>
  <c r="BK289"/>
  <c r="J288"/>
  <c r="BK285"/>
  <c r="BK280"/>
  <c r="J278"/>
  <c r="J273"/>
  <c r="J265"/>
  <c r="J260"/>
  <c r="J253"/>
  <c r="J245"/>
  <c r="BK233"/>
  <c r="J226"/>
  <c r="J211"/>
  <c r="J202"/>
  <c r="J195"/>
  <c r="J190"/>
  <c r="BK177"/>
  <c r="BK159"/>
  <c r="BK145"/>
  <c r="J135"/>
  <c r="BK284"/>
  <c r="J277"/>
  <c r="BK267"/>
  <c r="BK263"/>
  <c r="J256"/>
  <c r="BK248"/>
  <c r="J235"/>
  <c r="BK223"/>
  <c r="BK205"/>
  <c r="J199"/>
  <c r="BK192"/>
  <c r="J183"/>
  <c r="J164"/>
  <c r="J151"/>
  <c r="J137"/>
  <c l="1" r="P252"/>
  <c r="R298"/>
  <c r="BK312"/>
  <c r="BK311"/>
  <c r="J311"/>
  <c r="J106"/>
  <c r="R131"/>
  <c r="R200"/>
  <c r="P204"/>
  <c r="R210"/>
  <c r="P131"/>
  <c r="P130"/>
  <c r="P200"/>
  <c r="BK204"/>
  <c r="J204"/>
  <c r="J98"/>
  <c r="T204"/>
  <c r="T210"/>
  <c r="P298"/>
  <c r="BK318"/>
  <c r="BK317"/>
  <c r="J317"/>
  <c r="J108"/>
  <c r="BK325"/>
  <c r="J325"/>
  <c r="J110"/>
  <c r="T131"/>
  <c r="T130"/>
  <c r="P210"/>
  <c r="R252"/>
  <c r="BK298"/>
  <c r="J298"/>
  <c r="J102"/>
  <c r="P312"/>
  <c r="P311"/>
  <c r="R318"/>
  <c r="T325"/>
  <c r="BK200"/>
  <c r="J200"/>
  <c r="J97"/>
  <c r="T200"/>
  <c r="R204"/>
  <c r="T252"/>
  <c r="T312"/>
  <c r="T311"/>
  <c r="P318"/>
  <c r="R325"/>
  <c r="BK131"/>
  <c r="J131"/>
  <c r="J96"/>
  <c r="BK210"/>
  <c r="J210"/>
  <c r="J99"/>
  <c r="BK252"/>
  <c r="J252"/>
  <c r="J101"/>
  <c r="T298"/>
  <c r="R312"/>
  <c r="R311"/>
  <c r="T318"/>
  <c r="T317"/>
  <c r="P325"/>
  <c r="BK250"/>
  <c r="J250"/>
  <c r="J100"/>
  <c r="BK305"/>
  <c r="J305"/>
  <c r="J103"/>
  <c r="BK328"/>
  <c r="J328"/>
  <c r="J111"/>
  <c r="BK308"/>
  <c r="J308"/>
  <c r="J105"/>
  <c r="J87"/>
  <c r="F90"/>
  <c r="BE132"/>
  <c r="BE135"/>
  <c r="BE137"/>
  <c r="BE141"/>
  <c r="BE145"/>
  <c r="BE147"/>
  <c r="BE151"/>
  <c r="BE153"/>
  <c r="BE159"/>
  <c r="BE164"/>
  <c r="BE170"/>
  <c r="BE177"/>
  <c r="BE179"/>
  <c r="BE181"/>
  <c r="BE183"/>
  <c r="BE185"/>
  <c r="BE190"/>
  <c r="BE192"/>
  <c r="BE194"/>
  <c r="BE195"/>
  <c r="BE197"/>
  <c r="BE199"/>
  <c r="BE201"/>
  <c r="BE202"/>
  <c r="BE205"/>
  <c r="BE208"/>
  <c r="BE211"/>
  <c r="BE214"/>
  <c r="BE218"/>
  <c r="BE223"/>
  <c r="BE226"/>
  <c r="BE229"/>
  <c r="BE231"/>
  <c r="BE233"/>
  <c r="BE235"/>
  <c r="BE238"/>
  <c r="BE242"/>
  <c r="BE245"/>
  <c r="BE248"/>
  <c r="BE251"/>
  <c r="BE253"/>
  <c r="BE254"/>
  <c r="BE256"/>
  <c r="BE258"/>
  <c r="BE260"/>
  <c r="BE262"/>
  <c r="BE263"/>
  <c r="BE264"/>
  <c r="BE265"/>
  <c r="BE267"/>
  <c r="BE269"/>
  <c r="BE271"/>
  <c r="BE273"/>
  <c r="BE277"/>
  <c r="BE278"/>
  <c r="BE280"/>
  <c r="BE284"/>
  <c r="BE285"/>
  <c r="BE286"/>
  <c r="BE288"/>
  <c r="BE289"/>
  <c r="BE290"/>
  <c r="BE292"/>
  <c r="BE293"/>
  <c r="BE295"/>
  <c r="BE297"/>
  <c r="BE299"/>
  <c r="BE300"/>
  <c r="BE302"/>
  <c r="BE303"/>
  <c r="BE304"/>
  <c r="BE306"/>
  <c r="BE309"/>
  <c r="BE313"/>
  <c r="BE314"/>
  <c r="BE315"/>
  <c r="BE319"/>
  <c r="BE320"/>
  <c r="BE321"/>
  <c r="BE323"/>
  <c r="BE326"/>
  <c r="BE327"/>
  <c r="BE329"/>
  <c i="1" r="BD95"/>
  <c r="BC95"/>
  <c r="AW95"/>
  <c r="BA95"/>
  <c r="BB95"/>
  <c r="BC94"/>
  <c r="W32"/>
  <c r="BA94"/>
  <c r="W30"/>
  <c r="BD94"/>
  <c r="W33"/>
  <c r="BB94"/>
  <c r="W31"/>
  <c i="2" l="1" r="P317"/>
  <c r="R130"/>
  <c r="T129"/>
  <c r="P129"/>
  <c i="1" r="AU95"/>
  <c i="2" r="R317"/>
  <c r="BK130"/>
  <c r="J130"/>
  <c r="J95"/>
  <c r="J312"/>
  <c r="J107"/>
  <c r="J318"/>
  <c r="J109"/>
  <c r="BK307"/>
  <c r="J307"/>
  <c r="J104"/>
  <c i="1" r="AU94"/>
  <c r="AW94"/>
  <c r="AK30"/>
  <c i="2" r="J31"/>
  <c i="1" r="AV95"/>
  <c r="AT95"/>
  <c r="AY94"/>
  <c i="2" r="F31"/>
  <c i="1" r="AZ95"/>
  <c r="AZ94"/>
  <c r="W29"/>
  <c r="AX94"/>
  <c i="2" l="1" r="R129"/>
  <c r="BK129"/>
  <c r="J129"/>
  <c i="1" r="AV94"/>
  <c r="AK29"/>
  <c i="2" r="J28"/>
  <c i="1" r="AG95"/>
  <c r="AG94"/>
  <c r="AK26"/>
  <c i="2" l="1" r="J37"/>
  <c r="J94"/>
  <c i="1" r="AN95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<sst xmlns="http://schemas.openxmlformats.org/spreadsheetml/2006/main">
  <si>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</si>
  <si>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</si>
  <si>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</si>
  <si>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</si>
  <si>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</si>
  <si>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{d5ac1b26-982e-4e54-9e57-12b258e8be1c}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</si>
  <si>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</si>
  <si>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</si>
  <si>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</si>
  <si>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</si>
  <si>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</si>
  <si>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</si>
  <si>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</si>
  <si>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</si>
  <si>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2023/005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</si>
  <si>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</si>
  <si>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</si>
  <si>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Chodník ul. Luční, Kyjov</t>
  </si>
  <si>
    <t>KSO:</t>
  </si>
  <si>
    <t>CC-CZ:</t>
  </si>
  <si>
    <t>Místo:</t>
  </si>
  <si>
    <t>Kyjov</t>
  </si>
  <si>
    <t>Datum:</t>
  </si>
  <si>
    <t>29. 4. 2023</t>
  </si>
  <si>
    <t>Zadavatel:</t>
  </si>
  <si>
    <t>IČ:</t>
  </si>
  <si>
    <t>00285030</t>
  </si>
  <si>
    <t>Město Kyjov, Masarykovo náměstí 30, 697 01 Kyjov</t>
  </si>
  <si>
    <t>DIČ:</t>
  </si>
  <si>
    <t>CZ00285030</t>
  </si>
  <si>
    <t>Uchazeč:</t>
  </si>
  <si>
    <t>Vyplň údaj</t>
  </si>
  <si>
    <t>Projektant:</t>
  </si>
  <si>
    <t>03271064</t>
  </si>
  <si>
    <t>Ing. Vojtěch Holub</t>
  </si>
  <si>
    <t>CZ8108180828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</si>
  <si>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</si>
  <si>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</si>
  <si>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</si>
  <si>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</si>
  <si>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</si>
  <si>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</si>
  <si>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</si>
  <si>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</si>
  <si>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</si>
  <si>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</si>
  <si>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</si>
  <si>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</si>
  <si>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</si>
  <si>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</si>
  <si>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</si>
  <si>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</si>
  <si>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</si>
  <si>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</si>
  <si>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</si>
  <si>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</si>
  <si>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</si>
  <si>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</si>
  <si>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</si>
  <si>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</si>
  <si>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</si>
  <si>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</si>
  <si>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</si>
  <si>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</si>
  <si>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</si>
  <si>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</si>
  <si>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</si>
  <si>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</si>
  <si>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</si>
  <si>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</si>
  <si>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</si>
  <si>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</si>
  <si>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</si>
  <si>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</si>
  <si>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</si>
  <si>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</si>
  <si>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</si>
  <si>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</si>
  <si>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</si>
  <si>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</si>
  <si>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</si>
  <si>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</si>
  <si>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</si>
  <si>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</si>
  <si>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</si>
  <si>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</si>
  <si>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</si>
  <si>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</si>
  <si>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</si>
  <si>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</si>
  <si>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</si>
  <si>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</si>
  <si>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</si>
  <si>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</si>
  <si>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</si>
  <si>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</si>
  <si>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</si>
  <si>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</si>
  <si>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</si>
  <si>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</si>
  <si>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</si>
  <si>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</si>
  <si>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</si>
  <si>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</si>
  <si>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M - Práce a dodávky M</t>
  </si>
  <si>
    <t xml:space="preserve">    46-M - Zemní práce při extr.mont.pracích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</si>
  <si>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</si>
  <si>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</si>
  <si>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</si>
  <si>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</si>
  <si>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</si>
  <si>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</si>
  <si>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</si>
  <si>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</si>
  <si>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</si>
  <si>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</si>
  <si>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</si>
  <si>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</si>
  <si>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</si>
  <si>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</si>
  <si>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</si>
  <si>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</si>
  <si>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</si>
  <si>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</si>
  <si>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</si>
  <si>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</si>
  <si>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</si>
  <si>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</si>
  <si>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113106132</t>
  </si>
  <si>
    <t>Rozebrání dlažeb z betonových nebo kamenných dlaždic komunikací pro pěší strojně pl do 50 m2</t>
  </si>
  <si>
    <t>m2</t>
  </si>
  <si>
    <t>CS ÚRS 2024 01</t>
  </si>
  <si>
    <t>4</t>
  </si>
  <si>
    <t>-1042432015</t>
  </si>
  <si>
    <t>VV</t>
  </si>
  <si>
    <t>"dlažba sjezdu"20</t>
  </si>
  <si>
    <t>Součet</t>
  </si>
  <si>
    <t>113107012</t>
  </si>
  <si>
    <t>Odstranění podkladu z kameniva těženého tl přes 100 do 200 mm při překopech ručně</t>
  </si>
  <si>
    <t>-303538944</t>
  </si>
  <si>
    <t>"kačírek"10,3</t>
  </si>
  <si>
    <t>3</t>
  </si>
  <si>
    <t>113107321</t>
  </si>
  <si>
    <t>Odstranění podkladu z kameniva drceného tl do 100 mm strojně pl do 50 m2</t>
  </si>
  <si>
    <t>-2129309737</t>
  </si>
  <si>
    <t>"tl. 0,10m"</t>
  </si>
  <si>
    <t>"dlažba - sjezd"20</t>
  </si>
  <si>
    <t>113107322</t>
  </si>
  <si>
    <t>Odstranění podkladu z kameniva drceného tl přes 100 do 200 mm strojně pl do 50 m2</t>
  </si>
  <si>
    <t>-724906835</t>
  </si>
  <si>
    <t>"tl.0,20m"</t>
  </si>
  <si>
    <t>"dlažba - sjezd v trase chodníku"20-7,3</t>
  </si>
  <si>
    <t>5</t>
  </si>
  <si>
    <t>113154114</t>
  </si>
  <si>
    <t>Frézování živičného krytu tl 100 mm pruh š 0,5 m pl do 500 m2 bez překážek v trase</t>
  </si>
  <si>
    <t>-1941861370</t>
  </si>
  <si>
    <t>"vozovka podél silničních obrubníků"24,25</t>
  </si>
  <si>
    <t>6</t>
  </si>
  <si>
    <t>113202111</t>
  </si>
  <si>
    <t>Vytrhání obrub krajníků obrubníků stojatých</t>
  </si>
  <si>
    <t>m</t>
  </si>
  <si>
    <t>-106527687</t>
  </si>
  <si>
    <t>"silniční obrubníky"121,3</t>
  </si>
  <si>
    <t>"chodníkové obriubníky"7</t>
  </si>
  <si>
    <t>7</t>
  </si>
  <si>
    <t>113203111</t>
  </si>
  <si>
    <t>Vytrhání obrub z dlažebních kostek</t>
  </si>
  <si>
    <t>-2131466749</t>
  </si>
  <si>
    <t>"jednořádek z žulových kostek podél obrubníku"121,3</t>
  </si>
  <si>
    <t>8</t>
  </si>
  <si>
    <t>122251104</t>
  </si>
  <si>
    <t>Odkopávky a prokopávky nezapažené v hornině třídy těžitelnosti I skupiny 3 objem do 500 m3 strojně</t>
  </si>
  <si>
    <t>m3</t>
  </si>
  <si>
    <t>608299927</t>
  </si>
  <si>
    <t>"trasa chodníku"121,3*1,95*0,49</t>
  </si>
  <si>
    <t>"navýšení odkopu v místě samostatných sjezdů"(7+6+9+9)*1,95*0,13</t>
  </si>
  <si>
    <t>"palisády"15*0,3</t>
  </si>
  <si>
    <t>"okolní nezpevněné plochy"95,24*0,1</t>
  </si>
  <si>
    <t>9</t>
  </si>
  <si>
    <t>132212121</t>
  </si>
  <si>
    <t>Hloubení zapažených rýh šířky do 800 mm v soudržných horninách třídy těžitelnosti I skupiny 3 ručně</t>
  </si>
  <si>
    <t>428176237</t>
  </si>
  <si>
    <t>"chráničky itself"(9+8+11+11)*0,4*0,4</t>
  </si>
  <si>
    <t>"chráničky Cetin"(9+8+11+11)*0,4*0,4</t>
  </si>
  <si>
    <t>"přeložka Itself"17*0,4*0,6</t>
  </si>
  <si>
    <t>10</t>
  </si>
  <si>
    <t>162351103</t>
  </si>
  <si>
    <t>Vodorovné přemístění přes 50 do 500 m výkopku/sypaniny z horniny třídy těžitelnosti I skupiny 1 až 3</t>
  </si>
  <si>
    <t>-627544398</t>
  </si>
  <si>
    <t>"odvoz mezideponie a zpět"</t>
  </si>
  <si>
    <t>"ornice-předpokládá se použití vhodné zeminy z výkopu"9,59*2</t>
  </si>
  <si>
    <t>"zemina pro zásyp za obrubníky a palisádami"(107,4*0,03+15*0,11)*2</t>
  </si>
  <si>
    <t>"obnova stávajího kačírku"10,3*0,2*2</t>
  </si>
  <si>
    <t>11</t>
  </si>
  <si>
    <t>162751117</t>
  </si>
  <si>
    <t>Vodorovné přemístění přes 9 000 do 10000 m výkopku/sypaniny z horniny třídy těžitelnosti I skupiny 1 až 3</t>
  </si>
  <si>
    <t>-234621089</t>
  </si>
  <si>
    <t>"odvoz zeminy na recyklační skládku"</t>
  </si>
  <si>
    <t>"odkopávky"137,785</t>
  </si>
  <si>
    <t>"hloubení rýh"16,56</t>
  </si>
  <si>
    <t>"ornice-předpokládá se použití vjhodné zeminy z výkopu"-9,59</t>
  </si>
  <si>
    <t>"zemina pro zásyp za obrubníky"-4,872</t>
  </si>
  <si>
    <t>162751119</t>
  </si>
  <si>
    <t>Příplatek k vodorovnému přemístění výkopku/sypaniny z horniny třídy těžitelnosti I skupiny 1 až 3 ZKD 1000 m přes 10000 m</t>
  </si>
  <si>
    <t>-1551473856</t>
  </si>
  <si>
    <t>13*139,883</t>
  </si>
  <si>
    <t>13</t>
  </si>
  <si>
    <t>167151101</t>
  </si>
  <si>
    <t>Nakládání výkopku z hornin třídy těžitelnosti I skupiny 1 až 3 do 100 m3</t>
  </si>
  <si>
    <t>-408838709</t>
  </si>
  <si>
    <t>"nakládání z mezideponie"9,59+4,872</t>
  </si>
  <si>
    <t>14</t>
  </si>
  <si>
    <t>171201231</t>
  </si>
  <si>
    <t>Poplatek za uložení zeminy a kamení na recyklační skládce (skládkovné) kód odpadu 17 05 04</t>
  </si>
  <si>
    <t>t</t>
  </si>
  <si>
    <t>360131394</t>
  </si>
  <si>
    <t>139,883*1,8</t>
  </si>
  <si>
    <t>15</t>
  </si>
  <si>
    <t>171251201</t>
  </si>
  <si>
    <t>Uložení sypaniny na skládky nebo meziskládky</t>
  </si>
  <si>
    <t>1668381165</t>
  </si>
  <si>
    <t>"uložení na skládce"139,883</t>
  </si>
  <si>
    <t>16</t>
  </si>
  <si>
    <t>174151101</t>
  </si>
  <si>
    <t>Zásyp jam, šachet rýh nebo kolem objektů sypaninou se zhutněním</t>
  </si>
  <si>
    <t>902293373</t>
  </si>
  <si>
    <t>"zemina pro zásyp za obrubníky a palisádami"107,4*0,03+15*0,11</t>
  </si>
  <si>
    <t xml:space="preserve">"zásyp rýh chrániček a přeložek Cetin a  itself štěrkopískem"(9+8+11+11)*0,4*0,3*2+17*0,4*0,5</t>
  </si>
  <si>
    <t>"kačírek - zásyp stávajícím kamenivem (tloušťka kačírku bude přizpůsobena množství stávajícího kameniva)"10,3*0,2</t>
  </si>
  <si>
    <t>17</t>
  </si>
  <si>
    <t>M</t>
  </si>
  <si>
    <t>58337303</t>
  </si>
  <si>
    <t>štěrkopísek frakce 0/8</t>
  </si>
  <si>
    <t>-36753264</t>
  </si>
  <si>
    <t>12,76*2</t>
  </si>
  <si>
    <t>18</t>
  </si>
  <si>
    <t>181006111</t>
  </si>
  <si>
    <t>Rozprostření zemin tl vrstvy do 0,1 m schopných zúrodnění v rovině a sklonu do 1:5</t>
  </si>
  <si>
    <t>665236537</t>
  </si>
  <si>
    <t>"ohumusování - použita vhodné zeminy z odkopů"95,24</t>
  </si>
  <si>
    <t>19</t>
  </si>
  <si>
    <t>181411131</t>
  </si>
  <si>
    <t>Založení parkového trávníku výsevem pl do 1000 m2 v rovině a ve svahu do 1:5</t>
  </si>
  <si>
    <t>-1746713641</t>
  </si>
  <si>
    <t>20</t>
  </si>
  <si>
    <t>00572410.1</t>
  </si>
  <si>
    <t>osivo směs travní parková</t>
  </si>
  <si>
    <t>kg</t>
  </si>
  <si>
    <t>118322510</t>
  </si>
  <si>
    <t>95,24*0,04</t>
  </si>
  <si>
    <t>181951112</t>
  </si>
  <si>
    <t>Úprava pláně v hornině třídy těžitelnosti I skupiny 1 až 3 se zhutněním strojně</t>
  </si>
  <si>
    <t>1577123189</t>
  </si>
  <si>
    <t>121,3*1,95+7,3</t>
  </si>
  <si>
    <t>22</t>
  </si>
  <si>
    <t>182251101</t>
  </si>
  <si>
    <t>Svahování násypů strojně</t>
  </si>
  <si>
    <t>-486919461</t>
  </si>
  <si>
    <t>Svislé a kompletní konstrukce</t>
  </si>
  <si>
    <t>23</t>
  </si>
  <si>
    <t>339921132</t>
  </si>
  <si>
    <t>Osazování betonových palisád do betonového základu v řadě výšky prvku přes 0,5 do 1 m</t>
  </si>
  <si>
    <t>413073482</t>
  </si>
  <si>
    <t>24</t>
  </si>
  <si>
    <t>59228408</t>
  </si>
  <si>
    <t>palisáda betonová tyčová hranatá přírodní 110x110x600mm</t>
  </si>
  <si>
    <t>kus</t>
  </si>
  <si>
    <t>-103071215</t>
  </si>
  <si>
    <t>15/0,11</t>
  </si>
  <si>
    <t>Vodorovné konstrukce</t>
  </si>
  <si>
    <t>25</t>
  </si>
  <si>
    <t>451573111</t>
  </si>
  <si>
    <t>Lože pod potrubí otevřený výkop ze štěrkopísku</t>
  </si>
  <si>
    <t>973474518</t>
  </si>
  <si>
    <t>"chráničky"(9+8+11+11)*0,4*0,1*2+17*0,4*0,1</t>
  </si>
  <si>
    <t>26</t>
  </si>
  <si>
    <t>457311117</t>
  </si>
  <si>
    <t>Vyrovnávací nebo spádový beton C 25/30 včetně úpravy povrchu</t>
  </si>
  <si>
    <t>1042026482</t>
  </si>
  <si>
    <t>"výšková úprava mostního objektu římsy v trase chodníku"0,75*0,05</t>
  </si>
  <si>
    <t>Komunikace pozemní</t>
  </si>
  <si>
    <t>27</t>
  </si>
  <si>
    <t>564831011</t>
  </si>
  <si>
    <t>Podklad ze štěrkodrtě ŠD plochy do 100 m2 tl 100 mm</t>
  </si>
  <si>
    <t>-529084107</t>
  </si>
  <si>
    <t>"šterkodrť frakce 0-32 mm"</t>
  </si>
  <si>
    <t>"výšková úprava stávajících zpevněných ploch"20</t>
  </si>
  <si>
    <t>28</t>
  </si>
  <si>
    <t>564851011</t>
  </si>
  <si>
    <t>Podklad ze štěrkodrtě ŠD plochy do 100 m2 tl 150 mm</t>
  </si>
  <si>
    <t>-176696576</t>
  </si>
  <si>
    <t>"štěrkodrť frakce 0-63 mm"</t>
  </si>
  <si>
    <t>"sjezdy"(12+26,4+8)*2</t>
  </si>
  <si>
    <t>29</t>
  </si>
  <si>
    <t>564861111</t>
  </si>
  <si>
    <t>Podklad ze štěrkodrtě ŠD plochy přes 100 m2 tl 200 mm</t>
  </si>
  <si>
    <t>-279339474</t>
  </si>
  <si>
    <t>"chodník"135</t>
  </si>
  <si>
    <t>"sanace podloží"121,3*1,95</t>
  </si>
  <si>
    <t>30</t>
  </si>
  <si>
    <t>565135101</t>
  </si>
  <si>
    <t>Asfaltový beton vrstva podkladní ACP 16 (obalované kamenivo OKS) tl 50 mm š do 1,5 m</t>
  </si>
  <si>
    <t>-986585880</t>
  </si>
  <si>
    <t>ACP 16+</t>
  </si>
  <si>
    <t>31</t>
  </si>
  <si>
    <t>573191111</t>
  </si>
  <si>
    <t>Postřik infiltrační kationaktivní emulzí v množství 1 kg/m2</t>
  </si>
  <si>
    <t>1932733806</t>
  </si>
  <si>
    <t>v množství 0,7 kg/m2</t>
  </si>
  <si>
    <t>32</t>
  </si>
  <si>
    <t>573211107</t>
  </si>
  <si>
    <t>Postřik živičný spojovací z asfaltu v množství 0,30 kg/m2</t>
  </si>
  <si>
    <t>789409660</t>
  </si>
  <si>
    <t>33</t>
  </si>
  <si>
    <t>577144111</t>
  </si>
  <si>
    <t>Asfaltový beton vrstva obrusná ACO 11 (ABS) tř. I tl 50 mm š do 3 m z nemodifikovaného asfaltu</t>
  </si>
  <si>
    <t>1175483712</t>
  </si>
  <si>
    <t>34</t>
  </si>
  <si>
    <t>596211113</t>
  </si>
  <si>
    <t>Kladení zámkové dlažby komunikací pro pěší ručně tl 60 mm skupiny A pl přes 300 m2</t>
  </si>
  <si>
    <t>864763268</t>
  </si>
  <si>
    <t>35</t>
  </si>
  <si>
    <t>59245018</t>
  </si>
  <si>
    <t>dlažba tvar obdélník betonová 200x100x60mm přírodní</t>
  </si>
  <si>
    <t>1540479735</t>
  </si>
  <si>
    <t>135*1,02</t>
  </si>
  <si>
    <t>137,7*1,01 'Přepočtené koeficientem množství</t>
  </si>
  <si>
    <t>36</t>
  </si>
  <si>
    <t>596211210</t>
  </si>
  <si>
    <t>Kladení zámkové dlažby komunikací pro pěší ručně tl 80 mm skupiny A pl do 50 m2</t>
  </si>
  <si>
    <t>324206677</t>
  </si>
  <si>
    <t>"vjezdy"12+26,4+8</t>
  </si>
  <si>
    <t>"předláždění vjezdu stávajícím materiálem"7,3</t>
  </si>
  <si>
    <t>37</t>
  </si>
  <si>
    <t>59245020</t>
  </si>
  <si>
    <t>dlažba tvar obdélník betonová 200x100x80mm přírodní</t>
  </si>
  <si>
    <t>-550406646</t>
  </si>
  <si>
    <t>"vjezdy"26,4*1,02</t>
  </si>
  <si>
    <t>38</t>
  </si>
  <si>
    <t>59245226</t>
  </si>
  <si>
    <t>dlažba tvar obdélník betonová pro nevidomé 200x100x80mm barevná</t>
  </si>
  <si>
    <t>1530872157</t>
  </si>
  <si>
    <t>"červená"</t>
  </si>
  <si>
    <t>12*1,02</t>
  </si>
  <si>
    <t>39</t>
  </si>
  <si>
    <t>5R1</t>
  </si>
  <si>
    <t>umělá vodící linie 20x20x8 cm přírodní</t>
  </si>
  <si>
    <t>1806832932</t>
  </si>
  <si>
    <t>8*1,02</t>
  </si>
  <si>
    <t>Trubní vedení</t>
  </si>
  <si>
    <t>40</t>
  </si>
  <si>
    <t>8R1</t>
  </si>
  <si>
    <t>Výšková úprava uličního vstupu nebo vpusti do 200 mm zvýšením krycího hrnce, šoupěte nebo hydrantu</t>
  </si>
  <si>
    <t>-880930196</t>
  </si>
  <si>
    <t>Ostatní konstrukce a práce, bourání</t>
  </si>
  <si>
    <t>41</t>
  </si>
  <si>
    <t>914111111</t>
  </si>
  <si>
    <t>Montáž svislé dopravní značky do velikosti 1 m2 objímkami na sloupek nebo konzolu</t>
  </si>
  <si>
    <t>-2089293745</t>
  </si>
  <si>
    <t>42</t>
  </si>
  <si>
    <t>40445622</t>
  </si>
  <si>
    <t>informativní značky provozní IP1-IP3, IP4b-IP7, IP10a, b 750x750mm</t>
  </si>
  <si>
    <t>-1934587941</t>
  </si>
  <si>
    <t>"IP6"1</t>
  </si>
  <si>
    <t>43</t>
  </si>
  <si>
    <t>40445609</t>
  </si>
  <si>
    <t>značky upravující přednost P1, P4 900mm</t>
  </si>
  <si>
    <t>-284218917</t>
  </si>
  <si>
    <t>"P4"1</t>
  </si>
  <si>
    <t>44</t>
  </si>
  <si>
    <t>40445612</t>
  </si>
  <si>
    <t>značky upravující přednost P2, P3, P8 750mm</t>
  </si>
  <si>
    <t>-1348143801</t>
  </si>
  <si>
    <t>"P3"1</t>
  </si>
  <si>
    <t>45</t>
  </si>
  <si>
    <t>40445620</t>
  </si>
  <si>
    <t>zákazové, příkazové dopravní značky B1-B34, C1-15 700mm</t>
  </si>
  <si>
    <t>-194575396</t>
  </si>
  <si>
    <t>"B13 (22t)"1</t>
  </si>
  <si>
    <t>46</t>
  </si>
  <si>
    <t>914511111</t>
  </si>
  <si>
    <t>Montáž sloupku dopravních značek délky do 3,5 m s betonovým základem</t>
  </si>
  <si>
    <t>1808815516</t>
  </si>
  <si>
    <t>47</t>
  </si>
  <si>
    <t>40445225</t>
  </si>
  <si>
    <t>sloupek pro dopravní značku Zn D 60mm v 3,5m</t>
  </si>
  <si>
    <t>32374447</t>
  </si>
  <si>
    <t>48</t>
  </si>
  <si>
    <t>916111122</t>
  </si>
  <si>
    <t>Osazení obruby z drobných kostek bez boční opěry do lože z betonu prostého</t>
  </si>
  <si>
    <t>1216898913</t>
  </si>
  <si>
    <t>49</t>
  </si>
  <si>
    <t>58381007</t>
  </si>
  <si>
    <t>kostka štípaná dlažební žula drobná 8/10</t>
  </si>
  <si>
    <t>158860436</t>
  </si>
  <si>
    <t>121,3*0,1 'Přepočtené koeficientem množství</t>
  </si>
  <si>
    <t>50</t>
  </si>
  <si>
    <t>916131213</t>
  </si>
  <si>
    <t>Osazení silničního obrubníku betonového stojatého s boční opěrou do lože z betonu prostého</t>
  </si>
  <si>
    <t>680406736</t>
  </si>
  <si>
    <t>121,3</t>
  </si>
  <si>
    <t>51</t>
  </si>
  <si>
    <t>59217031</t>
  </si>
  <si>
    <t>obrubník betonový silniční 1000x150x250mm</t>
  </si>
  <si>
    <t>-1096930869</t>
  </si>
  <si>
    <t>121,3-(6+2+5+2+8+2+8+2)*1,02</t>
  </si>
  <si>
    <t>52</t>
  </si>
  <si>
    <t>59217029</t>
  </si>
  <si>
    <t>obrubník betonový silniční nájezdový 1000x150x150mm</t>
  </si>
  <si>
    <t>1993415948</t>
  </si>
  <si>
    <t>(6+5+8+8)*1,02</t>
  </si>
  <si>
    <t>53</t>
  </si>
  <si>
    <t>59217030</t>
  </si>
  <si>
    <t>obrubník betonový silniční přechodový 1000x150x150-250mm</t>
  </si>
  <si>
    <t>-2121818413</t>
  </si>
  <si>
    <t>"L"4</t>
  </si>
  <si>
    <t>"P"4</t>
  </si>
  <si>
    <t>54</t>
  </si>
  <si>
    <t>916231213</t>
  </si>
  <si>
    <t>Osazení chodníkového obrubníku betonového stojatého s boční opěrou do lože z betonu prostého</t>
  </si>
  <si>
    <t>1022358432</t>
  </si>
  <si>
    <t>55</t>
  </si>
  <si>
    <t>59217017</t>
  </si>
  <si>
    <t>obrubník betonový chodníkový 1000x100x250mm</t>
  </si>
  <si>
    <t>-579492417</t>
  </si>
  <si>
    <t>(122,4-15)*1,02</t>
  </si>
  <si>
    <t>56</t>
  </si>
  <si>
    <t>916991121</t>
  </si>
  <si>
    <t>Lože pod obrubníky, krajníky nebo obruby z dlažebních kostek z betonu prostého</t>
  </si>
  <si>
    <t>1769474595</t>
  </si>
  <si>
    <t>"silniční obrubníky"121,3*0,03</t>
  </si>
  <si>
    <t>"palisády"(15+0,2*2)*0,26</t>
  </si>
  <si>
    <t>57</t>
  </si>
  <si>
    <t>919732211</t>
  </si>
  <si>
    <t>Styčná spára napojení nového živičného povrchu na stávající za tepla š 15 mm hl 25 mm s prořezáním</t>
  </si>
  <si>
    <t>-1913432982</t>
  </si>
  <si>
    <t>58</t>
  </si>
  <si>
    <t>935932314</t>
  </si>
  <si>
    <t>Odvodňovací plastový žlab pro zatížení C250 vnitřní š 100 mm s roštem můstkovým z litiny</t>
  </si>
  <si>
    <t>1282519217</t>
  </si>
  <si>
    <t>59</t>
  </si>
  <si>
    <t>938909331</t>
  </si>
  <si>
    <t>Čištění vozovek metením ručně podkladu nebo krytu betonového nebo živičného</t>
  </si>
  <si>
    <t>-166876779</t>
  </si>
  <si>
    <t>"výměna krytu"24,25</t>
  </si>
  <si>
    <t>60</t>
  </si>
  <si>
    <t>966006132</t>
  </si>
  <si>
    <t>Odstranění značek dopravních nebo orientačních se sloupky s betonovými patkami</t>
  </si>
  <si>
    <t>842751989</t>
  </si>
  <si>
    <t>61</t>
  </si>
  <si>
    <t>9R01</t>
  </si>
  <si>
    <t>Nalepení chodníkového obrubníku na stávající betonovou římsu lepidlem z epoxidové pryskyřice v délce 3 m</t>
  </si>
  <si>
    <t>kpt</t>
  </si>
  <si>
    <t>1674346103</t>
  </si>
  <si>
    <t>62</t>
  </si>
  <si>
    <t>9R02</t>
  </si>
  <si>
    <t>Montáž chráničky pro vedení Itself</t>
  </si>
  <si>
    <t>-564263230</t>
  </si>
  <si>
    <t>"Montáž chráničky pro vedení Itself"9+8+11+11</t>
  </si>
  <si>
    <t>63</t>
  </si>
  <si>
    <t>28613966</t>
  </si>
  <si>
    <t>trubka ochranná PEHD 110x4,2mm</t>
  </si>
  <si>
    <t>-402414801</t>
  </si>
  <si>
    <t>64</t>
  </si>
  <si>
    <t>9R03</t>
  </si>
  <si>
    <t>Stranová přeložka Itself</t>
  </si>
  <si>
    <t>-570061228</t>
  </si>
  <si>
    <t>"Stranová přeložka Itself"17</t>
  </si>
  <si>
    <t>65</t>
  </si>
  <si>
    <t>9R04</t>
  </si>
  <si>
    <t>Montáž rezervní chráničky pro budoucí vedení Cetinu se zatahovacím lankem</t>
  </si>
  <si>
    <t>1457832188</t>
  </si>
  <si>
    <t>"chránička pro budoucí vedení Cetinu se zatahovacím lankem"9+8+11+11</t>
  </si>
  <si>
    <t>66</t>
  </si>
  <si>
    <t>34571098</t>
  </si>
  <si>
    <t>trubka elektroinstalační dělená (chránička) D 100/110mm, HDPE</t>
  </si>
  <si>
    <t>1197697238</t>
  </si>
  <si>
    <t>997</t>
  </si>
  <si>
    <t>Přesun sutě</t>
  </si>
  <si>
    <t>67</t>
  </si>
  <si>
    <t>997013501</t>
  </si>
  <si>
    <t>Odvoz suti a vybouraných hmot na skládku nebo meziskládku do 1 km se složením</t>
  </si>
  <si>
    <t>1109636597</t>
  </si>
  <si>
    <t>68</t>
  </si>
  <si>
    <t>997013509</t>
  </si>
  <si>
    <t>Příplatek k odvozu suti a vybouraných hmot na skládku ZKD 1 km přes 1 km</t>
  </si>
  <si>
    <t>1209256380</t>
  </si>
  <si>
    <t>22*61,915</t>
  </si>
  <si>
    <t>69</t>
  </si>
  <si>
    <t>997013861</t>
  </si>
  <si>
    <t>Poplatek za uložení stavebního odpadu na recyklační skládce (skládkovné) z prostého betonu kód odpadu 17 01 01</t>
  </si>
  <si>
    <t>510100045</t>
  </si>
  <si>
    <t>70</t>
  </si>
  <si>
    <t>997013873</t>
  </si>
  <si>
    <t>Poplatek za uložení stavebního odpadu na recyklační skládce (skládkovné) zeminy a kamení zatříděného do Katalogu odpadů pod kódem 17 05 04</t>
  </si>
  <si>
    <t>1957775536</t>
  </si>
  <si>
    <t>71</t>
  </si>
  <si>
    <t>997013875</t>
  </si>
  <si>
    <t>Poplatek za uložení stavebního odpadu na recyklační skládce (skládkovné) asfaltového bez obsahu dehtu zatříděného do Katalogu odpadů pod kódem 17 03 02</t>
  </si>
  <si>
    <t>471424162</t>
  </si>
  <si>
    <t>998</t>
  </si>
  <si>
    <t>Přesun hmot</t>
  </si>
  <si>
    <t>72</t>
  </si>
  <si>
    <t>998223011</t>
  </si>
  <si>
    <t>Přesun hmot pro pozemní komunikace s krytem dlážděným</t>
  </si>
  <si>
    <t>463490582</t>
  </si>
  <si>
    <t>PSV</t>
  </si>
  <si>
    <t>Práce a dodávky PSV</t>
  </si>
  <si>
    <t>711</t>
  </si>
  <si>
    <t>Izolace proti vodě, vlhkosti a plynům</t>
  </si>
  <si>
    <t>73</t>
  </si>
  <si>
    <t>711161212</t>
  </si>
  <si>
    <t>Izolace proti zemní vlhkosti nopovou fólií svislá, nopek v 8,0 mm, tl do 0,6 mm</t>
  </si>
  <si>
    <t>2098180670</t>
  </si>
  <si>
    <t>"palisády"(1*(15+0,2+0,2+0,6+0,6))*2</t>
  </si>
  <si>
    <t>Práce a dodávky M</t>
  </si>
  <si>
    <t>46-M</t>
  </si>
  <si>
    <t>Zemní práce při extr.mont.pracích</t>
  </si>
  <si>
    <t>74</t>
  </si>
  <si>
    <t>460751113</t>
  </si>
  <si>
    <t>Osazení kabelových kanálů do rýhy z prefabrikovaných betonových žlabů vnější šířky přes 25 do 35 cm</t>
  </si>
  <si>
    <t>1469227675</t>
  </si>
  <si>
    <t>75</t>
  </si>
  <si>
    <t>59213010</t>
  </si>
  <si>
    <t>žlab kabelový betonový k ochraně zemního drátovodného vedení 100x31x26cm</t>
  </si>
  <si>
    <t>128</t>
  </si>
  <si>
    <t>1781439573</t>
  </si>
  <si>
    <t>76</t>
  </si>
  <si>
    <t>59213355</t>
  </si>
  <si>
    <t>poklop kabelového žlabu betonový 500x310x55mm</t>
  </si>
  <si>
    <t>111008142</t>
  </si>
  <si>
    <t>39*2</t>
  </si>
  <si>
    <t>VRN</t>
  </si>
  <si>
    <t>Vedlejší rozpočtové náklady</t>
  </si>
  <si>
    <t>VRN1</t>
  </si>
  <si>
    <t>Průzkumné, geodetické a projektové práce</t>
  </si>
  <si>
    <t>77</t>
  </si>
  <si>
    <t>011314000</t>
  </si>
  <si>
    <t>Archeologický dohled</t>
  </si>
  <si>
    <t>…</t>
  </si>
  <si>
    <t>1024</t>
  </si>
  <si>
    <t>-1706195059</t>
  </si>
  <si>
    <t>78</t>
  </si>
  <si>
    <t>012203000</t>
  </si>
  <si>
    <t>Geodetické práce při provádění stavby</t>
  </si>
  <si>
    <t>-298157722</t>
  </si>
  <si>
    <t>79</t>
  </si>
  <si>
    <t>012303000</t>
  </si>
  <si>
    <t>Geodetické práce po výstavbě</t>
  </si>
  <si>
    <t>-665518809</t>
  </si>
  <si>
    <t>"geodetické zaměření skutečného stavu"1</t>
  </si>
  <si>
    <t>80</t>
  </si>
  <si>
    <t>013254000</t>
  </si>
  <si>
    <t>Dokumentace skutečného provedení stavby</t>
  </si>
  <si>
    <t>893373402</t>
  </si>
  <si>
    <t>"Zpracování a předání dokumentace skutečného provedení stavby DSPS (3 paré + 1 elektronické) objednateli - pro celou stavbu dle platné vyhlášky"1</t>
  </si>
  <si>
    <t>VRN3</t>
  </si>
  <si>
    <t>Zařízení staveniště</t>
  </si>
  <si>
    <t>81</t>
  </si>
  <si>
    <t>032103000</t>
  </si>
  <si>
    <t>Náklady na stavební buňky</t>
  </si>
  <si>
    <t>-592731364</t>
  </si>
  <si>
    <t>82</t>
  </si>
  <si>
    <t>034303000</t>
  </si>
  <si>
    <t>Dopravní značení na staveništi</t>
  </si>
  <si>
    <t>-423316938</t>
  </si>
  <si>
    <t>VRN4</t>
  </si>
  <si>
    <t>Inženýrská činnost</t>
  </si>
  <si>
    <t>83</t>
  </si>
  <si>
    <t>043002000</t>
  </si>
  <si>
    <t>Zkoušky a ostatní měření</t>
  </si>
  <si>
    <t>724430551</t>
  </si>
  <si>
    <t>"statická zkouška na sanovaném podloží"2</t>
  </si>
  <si>
    <t>"statická zkouška na podkladní vrstvě ŠD"2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</si>
</sst>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35</v>
      </c>
      <c r="AO17" s="22"/>
      <c r="AP17" s="22"/>
      <c r="AQ17" s="22"/>
      <c r="AR17" s="20"/>
      <c r="BE17" s="31"/>
      <c r="BS17" s="17" t="s">
        <v>36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33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35</v>
      </c>
      <c r="AO20" s="22"/>
      <c r="AP20" s="22"/>
      <c r="AQ20" s="22"/>
      <c r="AR20" s="20"/>
      <c r="BE20" s="31"/>
      <c r="BS20" s="17" t="s">
        <v>36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39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40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41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42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43</v>
      </c>
      <c r="E29" s="47"/>
      <c r="F29" s="32" t="s">
        <v>44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45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46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47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48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49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50</v>
      </c>
      <c r="U35" s="54"/>
      <c r="V35" s="54"/>
      <c r="W35" s="54"/>
      <c r="X35" s="56" t="s">
        <v>51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53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54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55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54</v>
      </c>
      <c r="AI60" s="42"/>
      <c r="AJ60" s="42"/>
      <c r="AK60" s="42"/>
      <c r="AL60" s="42"/>
      <c r="AM60" s="64" t="s">
        <v>55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56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57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54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55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54</v>
      </c>
      <c r="AI75" s="42"/>
      <c r="AJ75" s="42"/>
      <c r="AK75" s="42"/>
      <c r="AL75" s="42"/>
      <c r="AM75" s="64" t="s">
        <v>55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58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2023/005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Chodník ul. Luční, Kyjov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Kyjov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29. 4. 2023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Kyjov, Masarykovo náměstí 30, 697 01 Kyjov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32</v>
      </c>
      <c r="AJ89" s="40"/>
      <c r="AK89" s="40"/>
      <c r="AL89" s="40"/>
      <c r="AM89" s="80" t="str">
        <f>IF(E17="","",E17)</f>
        <v>Ing. Vojtěch Holub</v>
      </c>
      <c r="AN89" s="71"/>
      <c r="AO89" s="71"/>
      <c r="AP89" s="71"/>
      <c r="AQ89" s="40"/>
      <c r="AR89" s="44"/>
      <c r="AS89" s="81" t="s">
        <v>59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30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37</v>
      </c>
      <c r="AJ90" s="40"/>
      <c r="AK90" s="40"/>
      <c r="AL90" s="40"/>
      <c r="AM90" s="80" t="str">
        <f>IF(E20="","",E20)</f>
        <v>Ing. Vojtěch Holub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60</v>
      </c>
      <c r="D92" s="94"/>
      <c r="E92" s="94"/>
      <c r="F92" s="94"/>
      <c r="G92" s="94"/>
      <c r="H92" s="95"/>
      <c r="I92" s="96" t="s">
        <v>61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62</v>
      </c>
      <c r="AH92" s="94"/>
      <c r="AI92" s="94"/>
      <c r="AJ92" s="94"/>
      <c r="AK92" s="94"/>
      <c r="AL92" s="94"/>
      <c r="AM92" s="94"/>
      <c r="AN92" s="96" t="s">
        <v>63</v>
      </c>
      <c r="AO92" s="94"/>
      <c r="AP92" s="98"/>
      <c r="AQ92" s="99" t="s">
        <v>64</v>
      </c>
      <c r="AR92" s="44"/>
      <c r="AS92" s="100" t="s">
        <v>65</v>
      </c>
      <c r="AT92" s="101" t="s">
        <v>66</v>
      </c>
      <c r="AU92" s="101" t="s">
        <v>67</v>
      </c>
      <c r="AV92" s="101" t="s">
        <v>68</v>
      </c>
      <c r="AW92" s="101" t="s">
        <v>69</v>
      </c>
      <c r="AX92" s="101" t="s">
        <v>70</v>
      </c>
      <c r="AY92" s="101" t="s">
        <v>71</v>
      </c>
      <c r="AZ92" s="101" t="s">
        <v>72</v>
      </c>
      <c r="BA92" s="101" t="s">
        <v>73</v>
      </c>
      <c r="BB92" s="101" t="s">
        <v>74</v>
      </c>
      <c r="BC92" s="101" t="s">
        <v>75</v>
      </c>
      <c r="BD92" s="102" t="s">
        <v>76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77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78</v>
      </c>
      <c r="BT94" s="117" t="s">
        <v>79</v>
      </c>
      <c r="BV94" s="117" t="s">
        <v>80</v>
      </c>
      <c r="BW94" s="117" t="s">
        <v>5</v>
      </c>
      <c r="BX94" s="117" t="s">
        <v>81</v>
      </c>
      <c r="CL94" s="117" t="s">
        <v>1</v>
      </c>
    </row>
    <row r="95" s="7" customFormat="1" ht="24.75" customHeight="1">
      <c r="A95" s="118" t="s">
        <v>82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'2023-005 - Chodník ul. Lu...'!J28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83</v>
      </c>
      <c r="AR95" s="125"/>
      <c r="AS95" s="126">
        <v>0</v>
      </c>
      <c r="AT95" s="127">
        <f>ROUND(SUM(AV95:AW95),2)</f>
        <v>0</v>
      </c>
      <c r="AU95" s="128">
        <f>'2023-005 - Chodník ul. Lu...'!P129</f>
        <v>0</v>
      </c>
      <c r="AV95" s="127">
        <f>'2023-005 - Chodník ul. Lu...'!J31</f>
        <v>0</v>
      </c>
      <c r="AW95" s="127">
        <f>'2023-005 - Chodník ul. Lu...'!J32</f>
        <v>0</v>
      </c>
      <c r="AX95" s="127">
        <f>'2023-005 - Chodník ul. Lu...'!J33</f>
        <v>0</v>
      </c>
      <c r="AY95" s="127">
        <f>'2023-005 - Chodník ul. Lu...'!J34</f>
        <v>0</v>
      </c>
      <c r="AZ95" s="127">
        <f>'2023-005 - Chodník ul. Lu...'!F31</f>
        <v>0</v>
      </c>
      <c r="BA95" s="127">
        <f>'2023-005 - Chodník ul. Lu...'!F32</f>
        <v>0</v>
      </c>
      <c r="BB95" s="127">
        <f>'2023-005 - Chodník ul. Lu...'!F33</f>
        <v>0</v>
      </c>
      <c r="BC95" s="127">
        <f>'2023-005 - Chodník ul. Lu...'!F34</f>
        <v>0</v>
      </c>
      <c r="BD95" s="129">
        <f>'2023-005 - Chodník ul. Lu...'!F35</f>
        <v>0</v>
      </c>
      <c r="BE95" s="7"/>
      <c r="BT95" s="130" t="s">
        <v>84</v>
      </c>
      <c r="BU95" s="130" t="s">
        <v>85</v>
      </c>
      <c r="BV95" s="130" t="s">
        <v>80</v>
      </c>
      <c r="BW95" s="130" t="s">
        <v>5</v>
      </c>
      <c r="BX95" s="130" t="s">
        <v>81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OqB9hJZ6g2plPBeF2/Skiaw1BeYn+q8trKYbLoIsuXlBgIg1s5jo9Bw/nRbbDhMukaJzG0j8OvVWSlaITEqWvQ==" hashValue="0CDtnjEE3kP09mGolmyAXKOFZ8/szHD3+dCLNMavZIZOs8hN8hEaV0bPYH7o6+ZDtkosoBuyK9QTLNQv8m/IX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3-005 - Chodník ul. Lu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86</v>
      </c>
    </row>
    <row r="4" s="1" customFormat="1" ht="24.96" customHeight="1">
      <c r="B4" s="20"/>
      <c r="D4" s="133" t="s">
        <v>87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29. 4. 2023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">
        <v>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">
        <v>27</v>
      </c>
      <c r="F13" s="38"/>
      <c r="G13" s="38"/>
      <c r="H13" s="38"/>
      <c r="I13" s="135" t="s">
        <v>28</v>
      </c>
      <c r="J13" s="137" t="s">
        <v>29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30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28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32</v>
      </c>
      <c r="E18" s="38"/>
      <c r="F18" s="38"/>
      <c r="G18" s="38"/>
      <c r="H18" s="38"/>
      <c r="I18" s="135" t="s">
        <v>25</v>
      </c>
      <c r="J18" s="137" t="s">
        <v>33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">
        <v>34</v>
      </c>
      <c r="F19" s="38"/>
      <c r="G19" s="38"/>
      <c r="H19" s="38"/>
      <c r="I19" s="135" t="s">
        <v>28</v>
      </c>
      <c r="J19" s="137" t="s">
        <v>35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37</v>
      </c>
      <c r="E21" s="38"/>
      <c r="F21" s="38"/>
      <c r="G21" s="38"/>
      <c r="H21" s="38"/>
      <c r="I21" s="135" t="s">
        <v>25</v>
      </c>
      <c r="J21" s="137" t="s">
        <v>33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">
        <v>34</v>
      </c>
      <c r="F22" s="38"/>
      <c r="G22" s="38"/>
      <c r="H22" s="38"/>
      <c r="I22" s="135" t="s">
        <v>28</v>
      </c>
      <c r="J22" s="137" t="s">
        <v>35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38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39</v>
      </c>
      <c r="E28" s="38"/>
      <c r="F28" s="38"/>
      <c r="G28" s="38"/>
      <c r="H28" s="38"/>
      <c r="I28" s="38"/>
      <c r="J28" s="145">
        <f>ROUND(J129,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41</v>
      </c>
      <c r="G30" s="38"/>
      <c r="H30" s="38"/>
      <c r="I30" s="146" t="s">
        <v>40</v>
      </c>
      <c r="J30" s="146" t="s">
        <v>42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43</v>
      </c>
      <c r="E31" s="135" t="s">
        <v>44</v>
      </c>
      <c r="F31" s="148">
        <f>ROUND((SUM(BE129:BE332)),  2)</f>
        <v>0</v>
      </c>
      <c r="G31" s="38"/>
      <c r="H31" s="38"/>
      <c r="I31" s="149">
        <v>0.20999999999999999</v>
      </c>
      <c r="J31" s="148">
        <f>ROUND(((SUM(BE129:BE332))*I31),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45</v>
      </c>
      <c r="F32" s="148">
        <f>ROUND((SUM(BF129:BF332)),  2)</f>
        <v>0</v>
      </c>
      <c r="G32" s="38"/>
      <c r="H32" s="38"/>
      <c r="I32" s="149">
        <v>0.12</v>
      </c>
      <c r="J32" s="148">
        <f>ROUND(((SUM(BF129:BF332))*I32),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46</v>
      </c>
      <c r="F33" s="148">
        <f>ROUND((SUM(BG129:BG332)),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47</v>
      </c>
      <c r="F34" s="148">
        <f>ROUND((SUM(BH129:BH332)),  2)</f>
        <v>0</v>
      </c>
      <c r="G34" s="38"/>
      <c r="H34" s="38"/>
      <c r="I34" s="149">
        <v>0.12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48</v>
      </c>
      <c r="F35" s="148">
        <f>ROUND((SUM(BI129:BI332)),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49</v>
      </c>
      <c r="E37" s="152"/>
      <c r="F37" s="152"/>
      <c r="G37" s="153" t="s">
        <v>50</v>
      </c>
      <c r="H37" s="154" t="s">
        <v>51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52</v>
      </c>
      <c r="E50" s="158"/>
      <c r="F50" s="158"/>
      <c r="G50" s="157" t="s">
        <v>53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54</v>
      </c>
      <c r="E61" s="160"/>
      <c r="F61" s="161" t="s">
        <v>55</v>
      </c>
      <c r="G61" s="159" t="s">
        <v>54</v>
      </c>
      <c r="H61" s="160"/>
      <c r="I61" s="160"/>
      <c r="J61" s="162" t="s">
        <v>55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56</v>
      </c>
      <c r="E65" s="163"/>
      <c r="F65" s="163"/>
      <c r="G65" s="157" t="s">
        <v>57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54</v>
      </c>
      <c r="E76" s="160"/>
      <c r="F76" s="161" t="s">
        <v>55</v>
      </c>
      <c r="G76" s="159" t="s">
        <v>54</v>
      </c>
      <c r="H76" s="160"/>
      <c r="I76" s="160"/>
      <c r="J76" s="162" t="s">
        <v>55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76" t="str">
        <f>E7</f>
        <v>Chodník ul. Luční, Kyjov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>Kyjov</v>
      </c>
      <c r="G87" s="40"/>
      <c r="H87" s="40"/>
      <c r="I87" s="32" t="s">
        <v>22</v>
      </c>
      <c r="J87" s="79" t="str">
        <f>IF(J10="","",J10)</f>
        <v>29. 4. 2023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>Město Kyjov, Masarykovo náměstí 30, 697 01 Kyjov</v>
      </c>
      <c r="G89" s="40"/>
      <c r="H89" s="40"/>
      <c r="I89" s="32" t="s">
        <v>32</v>
      </c>
      <c r="J89" s="36" t="str">
        <f>E19</f>
        <v>Ing. Vojtěch Holub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30</v>
      </c>
      <c r="D90" s="40"/>
      <c r="E90" s="40"/>
      <c r="F90" s="27" t="str">
        <f>IF(E16="","",E16)</f>
        <v>Vyplň údaj</v>
      </c>
      <c r="G90" s="40"/>
      <c r="H90" s="40"/>
      <c r="I90" s="32" t="s">
        <v>37</v>
      </c>
      <c r="J90" s="36" t="str">
        <f>E22</f>
        <v>Ing. Vojtěch Holub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8" t="s">
        <v>89</v>
      </c>
      <c r="D92" s="169"/>
      <c r="E92" s="169"/>
      <c r="F92" s="169"/>
      <c r="G92" s="169"/>
      <c r="H92" s="169"/>
      <c r="I92" s="169"/>
      <c r="J92" s="170" t="s">
        <v>90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1" t="s">
        <v>91</v>
      </c>
      <c r="D94" s="40"/>
      <c r="E94" s="40"/>
      <c r="F94" s="40"/>
      <c r="G94" s="40"/>
      <c r="H94" s="40"/>
      <c r="I94" s="40"/>
      <c r="J94" s="110">
        <f>J129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92</v>
      </c>
    </row>
    <row r="95" s="9" customFormat="1" ht="24.96" customHeight="1">
      <c r="A95" s="9"/>
      <c r="B95" s="172"/>
      <c r="C95" s="173"/>
      <c r="D95" s="174" t="s">
        <v>93</v>
      </c>
      <c r="E95" s="175"/>
      <c r="F95" s="175"/>
      <c r="G95" s="175"/>
      <c r="H95" s="175"/>
      <c r="I95" s="175"/>
      <c r="J95" s="176">
        <f>J130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94</v>
      </c>
      <c r="E96" s="181"/>
      <c r="F96" s="181"/>
      <c r="G96" s="181"/>
      <c r="H96" s="181"/>
      <c r="I96" s="181"/>
      <c r="J96" s="182">
        <f>J131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95</v>
      </c>
      <c r="E97" s="181"/>
      <c r="F97" s="181"/>
      <c r="G97" s="181"/>
      <c r="H97" s="181"/>
      <c r="I97" s="181"/>
      <c r="J97" s="182">
        <f>J200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96</v>
      </c>
      <c r="E98" s="181"/>
      <c r="F98" s="181"/>
      <c r="G98" s="181"/>
      <c r="H98" s="181"/>
      <c r="I98" s="181"/>
      <c r="J98" s="182">
        <f>J204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97</v>
      </c>
      <c r="E99" s="181"/>
      <c r="F99" s="181"/>
      <c r="G99" s="181"/>
      <c r="H99" s="181"/>
      <c r="I99" s="181"/>
      <c r="J99" s="182">
        <f>J210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98</v>
      </c>
      <c r="E100" s="181"/>
      <c r="F100" s="181"/>
      <c r="G100" s="181"/>
      <c r="H100" s="181"/>
      <c r="I100" s="181"/>
      <c r="J100" s="182">
        <f>J250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8"/>
      <c r="C101" s="179"/>
      <c r="D101" s="180" t="s">
        <v>99</v>
      </c>
      <c r="E101" s="181"/>
      <c r="F101" s="181"/>
      <c r="G101" s="181"/>
      <c r="H101" s="181"/>
      <c r="I101" s="181"/>
      <c r="J101" s="182">
        <f>J252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8"/>
      <c r="C102" s="179"/>
      <c r="D102" s="180" t="s">
        <v>100</v>
      </c>
      <c r="E102" s="181"/>
      <c r="F102" s="181"/>
      <c r="G102" s="181"/>
      <c r="H102" s="181"/>
      <c r="I102" s="181"/>
      <c r="J102" s="182">
        <f>J298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8"/>
      <c r="C103" s="179"/>
      <c r="D103" s="180" t="s">
        <v>101</v>
      </c>
      <c r="E103" s="181"/>
      <c r="F103" s="181"/>
      <c r="G103" s="181"/>
      <c r="H103" s="181"/>
      <c r="I103" s="181"/>
      <c r="J103" s="182">
        <f>J305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2"/>
      <c r="C104" s="173"/>
      <c r="D104" s="174" t="s">
        <v>102</v>
      </c>
      <c r="E104" s="175"/>
      <c r="F104" s="175"/>
      <c r="G104" s="175"/>
      <c r="H104" s="175"/>
      <c r="I104" s="175"/>
      <c r="J104" s="176">
        <f>J307</f>
        <v>0</v>
      </c>
      <c r="K104" s="173"/>
      <c r="L104" s="17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78"/>
      <c r="C105" s="179"/>
      <c r="D105" s="180" t="s">
        <v>103</v>
      </c>
      <c r="E105" s="181"/>
      <c r="F105" s="181"/>
      <c r="G105" s="181"/>
      <c r="H105" s="181"/>
      <c r="I105" s="181"/>
      <c r="J105" s="182">
        <f>J308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2"/>
      <c r="C106" s="173"/>
      <c r="D106" s="174" t="s">
        <v>104</v>
      </c>
      <c r="E106" s="175"/>
      <c r="F106" s="175"/>
      <c r="G106" s="175"/>
      <c r="H106" s="175"/>
      <c r="I106" s="175"/>
      <c r="J106" s="176">
        <f>J311</f>
        <v>0</v>
      </c>
      <c r="K106" s="173"/>
      <c r="L106" s="17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78"/>
      <c r="C107" s="179"/>
      <c r="D107" s="180" t="s">
        <v>105</v>
      </c>
      <c r="E107" s="181"/>
      <c r="F107" s="181"/>
      <c r="G107" s="181"/>
      <c r="H107" s="181"/>
      <c r="I107" s="181"/>
      <c r="J107" s="182">
        <f>J312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72"/>
      <c r="C108" s="173"/>
      <c r="D108" s="174" t="s">
        <v>106</v>
      </c>
      <c r="E108" s="175"/>
      <c r="F108" s="175"/>
      <c r="G108" s="175"/>
      <c r="H108" s="175"/>
      <c r="I108" s="175"/>
      <c r="J108" s="176">
        <f>J317</f>
        <v>0</v>
      </c>
      <c r="K108" s="173"/>
      <c r="L108" s="177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78"/>
      <c r="C109" s="179"/>
      <c r="D109" s="180" t="s">
        <v>107</v>
      </c>
      <c r="E109" s="181"/>
      <c r="F109" s="181"/>
      <c r="G109" s="181"/>
      <c r="H109" s="181"/>
      <c r="I109" s="181"/>
      <c r="J109" s="182">
        <f>J318</f>
        <v>0</v>
      </c>
      <c r="K109" s="179"/>
      <c r="L109" s="18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8"/>
      <c r="C110" s="179"/>
      <c r="D110" s="180" t="s">
        <v>108</v>
      </c>
      <c r="E110" s="181"/>
      <c r="F110" s="181"/>
      <c r="G110" s="181"/>
      <c r="H110" s="181"/>
      <c r="I110" s="181"/>
      <c r="J110" s="182">
        <f>J325</f>
        <v>0</v>
      </c>
      <c r="K110" s="179"/>
      <c r="L110" s="18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78"/>
      <c r="C111" s="179"/>
      <c r="D111" s="180" t="s">
        <v>109</v>
      </c>
      <c r="E111" s="181"/>
      <c r="F111" s="181"/>
      <c r="G111" s="181"/>
      <c r="H111" s="181"/>
      <c r="I111" s="181"/>
      <c r="J111" s="182">
        <f>J328</f>
        <v>0</v>
      </c>
      <c r="K111" s="179"/>
      <c r="L111" s="18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66"/>
      <c r="C113" s="67"/>
      <c r="D113" s="67"/>
      <c r="E113" s="67"/>
      <c r="F113" s="67"/>
      <c r="G113" s="67"/>
      <c r="H113" s="67"/>
      <c r="I113" s="67"/>
      <c r="J113" s="67"/>
      <c r="K113" s="67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7" s="2" customFormat="1" ht="6.96" customHeight="1">
      <c r="A117" s="38"/>
      <c r="B117" s="68"/>
      <c r="C117" s="69"/>
      <c r="D117" s="69"/>
      <c r="E117" s="69"/>
      <c r="F117" s="69"/>
      <c r="G117" s="69"/>
      <c r="H117" s="69"/>
      <c r="I117" s="69"/>
      <c r="J117" s="69"/>
      <c r="K117" s="69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4.96" customHeight="1">
      <c r="A118" s="38"/>
      <c r="B118" s="39"/>
      <c r="C118" s="23" t="s">
        <v>110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16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76" t="str">
        <f>E7</f>
        <v>Chodník ul. Luční, Kyjov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F10</f>
        <v>Kyjov</v>
      </c>
      <c r="G123" s="40"/>
      <c r="H123" s="40"/>
      <c r="I123" s="32" t="s">
        <v>22</v>
      </c>
      <c r="J123" s="79" t="str">
        <f>IF(J10="","",J10)</f>
        <v>29. 4. 2023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40"/>
      <c r="E125" s="40"/>
      <c r="F125" s="27" t="str">
        <f>E13</f>
        <v>Město Kyjov, Masarykovo náměstí 30, 697 01 Kyjov</v>
      </c>
      <c r="G125" s="40"/>
      <c r="H125" s="40"/>
      <c r="I125" s="32" t="s">
        <v>32</v>
      </c>
      <c r="J125" s="36" t="str">
        <f>E19</f>
        <v>Ing. Vojtěch Holub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30</v>
      </c>
      <c r="D126" s="40"/>
      <c r="E126" s="40"/>
      <c r="F126" s="27" t="str">
        <f>IF(E16="","",E16)</f>
        <v>Vyplň údaj</v>
      </c>
      <c r="G126" s="40"/>
      <c r="H126" s="40"/>
      <c r="I126" s="32" t="s">
        <v>37</v>
      </c>
      <c r="J126" s="36" t="str">
        <f>E22</f>
        <v>Ing. Vojtěch Holub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84"/>
      <c r="B128" s="185"/>
      <c r="C128" s="186" t="s">
        <v>111</v>
      </c>
      <c r="D128" s="187" t="s">
        <v>64</v>
      </c>
      <c r="E128" s="187" t="s">
        <v>60</v>
      </c>
      <c r="F128" s="187" t="s">
        <v>61</v>
      </c>
      <c r="G128" s="187" t="s">
        <v>112</v>
      </c>
      <c r="H128" s="187" t="s">
        <v>113</v>
      </c>
      <c r="I128" s="187" t="s">
        <v>114</v>
      </c>
      <c r="J128" s="187" t="s">
        <v>90</v>
      </c>
      <c r="K128" s="188" t="s">
        <v>115</v>
      </c>
      <c r="L128" s="189"/>
      <c r="M128" s="100" t="s">
        <v>1</v>
      </c>
      <c r="N128" s="101" t="s">
        <v>43</v>
      </c>
      <c r="O128" s="101" t="s">
        <v>116</v>
      </c>
      <c r="P128" s="101" t="s">
        <v>117</v>
      </c>
      <c r="Q128" s="101" t="s">
        <v>118</v>
      </c>
      <c r="R128" s="101" t="s">
        <v>119</v>
      </c>
      <c r="S128" s="101" t="s">
        <v>120</v>
      </c>
      <c r="T128" s="102" t="s">
        <v>121</v>
      </c>
      <c r="U128" s="184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</row>
    <row r="129" s="2" customFormat="1" ht="22.8" customHeight="1">
      <c r="A129" s="38"/>
      <c r="B129" s="39"/>
      <c r="C129" s="107" t="s">
        <v>122</v>
      </c>
      <c r="D129" s="40"/>
      <c r="E129" s="40"/>
      <c r="F129" s="40"/>
      <c r="G129" s="40"/>
      <c r="H129" s="40"/>
      <c r="I129" s="40"/>
      <c r="J129" s="190">
        <f>BK129</f>
        <v>0</v>
      </c>
      <c r="K129" s="40"/>
      <c r="L129" s="44"/>
      <c r="M129" s="103"/>
      <c r="N129" s="191"/>
      <c r="O129" s="104"/>
      <c r="P129" s="192">
        <f>P130+P307+P311+P317</f>
        <v>0</v>
      </c>
      <c r="Q129" s="104"/>
      <c r="R129" s="192">
        <f>R130+R307+R311+R317</f>
        <v>378.15307974000007</v>
      </c>
      <c r="S129" s="104"/>
      <c r="T129" s="193">
        <f>T130+T307+T311+T317</f>
        <v>61.914500000000011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78</v>
      </c>
      <c r="AU129" s="17" t="s">
        <v>92</v>
      </c>
      <c r="BK129" s="194">
        <f>BK130+BK307+BK311+BK317</f>
        <v>0</v>
      </c>
    </row>
    <row r="130" s="12" customFormat="1" ht="25.92" customHeight="1">
      <c r="A130" s="12"/>
      <c r="B130" s="195"/>
      <c r="C130" s="196"/>
      <c r="D130" s="197" t="s">
        <v>78</v>
      </c>
      <c r="E130" s="198" t="s">
        <v>123</v>
      </c>
      <c r="F130" s="198" t="s">
        <v>124</v>
      </c>
      <c r="G130" s="196"/>
      <c r="H130" s="196"/>
      <c r="I130" s="199"/>
      <c r="J130" s="200">
        <f>BK130</f>
        <v>0</v>
      </c>
      <c r="K130" s="196"/>
      <c r="L130" s="201"/>
      <c r="M130" s="202"/>
      <c r="N130" s="203"/>
      <c r="O130" s="203"/>
      <c r="P130" s="204">
        <f>P131+P200+P204+P210+P250+P252+P298+P305</f>
        <v>0</v>
      </c>
      <c r="Q130" s="203"/>
      <c r="R130" s="204">
        <f>R131+R200+R204+R210+R250+R252+R298+R305</f>
        <v>373.10879974000005</v>
      </c>
      <c r="S130" s="203"/>
      <c r="T130" s="205">
        <f>T131+T200+T204+T210+T250+T252+T298+T305</f>
        <v>61.914500000000011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6" t="s">
        <v>84</v>
      </c>
      <c r="AT130" s="207" t="s">
        <v>78</v>
      </c>
      <c r="AU130" s="207" t="s">
        <v>79</v>
      </c>
      <c r="AY130" s="206" t="s">
        <v>125</v>
      </c>
      <c r="BK130" s="208">
        <f>BK131+BK200+BK204+BK210+BK250+BK252+BK298+BK305</f>
        <v>0</v>
      </c>
    </row>
    <row r="131" s="12" customFormat="1" ht="22.8" customHeight="1">
      <c r="A131" s="12"/>
      <c r="B131" s="195"/>
      <c r="C131" s="196"/>
      <c r="D131" s="197" t="s">
        <v>78</v>
      </c>
      <c r="E131" s="209" t="s">
        <v>84</v>
      </c>
      <c r="F131" s="209" t="s">
        <v>126</v>
      </c>
      <c r="G131" s="196"/>
      <c r="H131" s="196"/>
      <c r="I131" s="199"/>
      <c r="J131" s="210">
        <f>BK131</f>
        <v>0</v>
      </c>
      <c r="K131" s="196"/>
      <c r="L131" s="201"/>
      <c r="M131" s="202"/>
      <c r="N131" s="203"/>
      <c r="O131" s="203"/>
      <c r="P131" s="204">
        <f>SUM(P132:P199)</f>
        <v>0</v>
      </c>
      <c r="Q131" s="203"/>
      <c r="R131" s="204">
        <f>SUM(R132:R199)</f>
        <v>25.525750000000002</v>
      </c>
      <c r="S131" s="203"/>
      <c r="T131" s="205">
        <f>SUM(T132:T199)</f>
        <v>61.101500000000009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6" t="s">
        <v>84</v>
      </c>
      <c r="AT131" s="207" t="s">
        <v>78</v>
      </c>
      <c r="AU131" s="207" t="s">
        <v>84</v>
      </c>
      <c r="AY131" s="206" t="s">
        <v>125</v>
      </c>
      <c r="BK131" s="208">
        <f>SUM(BK132:BK199)</f>
        <v>0</v>
      </c>
    </row>
    <row r="132" s="2" customFormat="1" ht="33" customHeight="1">
      <c r="A132" s="38"/>
      <c r="B132" s="39"/>
      <c r="C132" s="211" t="s">
        <v>84</v>
      </c>
      <c r="D132" s="211" t="s">
        <v>127</v>
      </c>
      <c r="E132" s="212" t="s">
        <v>128</v>
      </c>
      <c r="F132" s="213" t="s">
        <v>129</v>
      </c>
      <c r="G132" s="214" t="s">
        <v>130</v>
      </c>
      <c r="H132" s="215">
        <v>20</v>
      </c>
      <c r="I132" s="216"/>
      <c r="J132" s="217">
        <f>ROUND(I132*H132,2)</f>
        <v>0</v>
      </c>
      <c r="K132" s="213" t="s">
        <v>131</v>
      </c>
      <c r="L132" s="44"/>
      <c r="M132" s="218" t="s">
        <v>1</v>
      </c>
      <c r="N132" s="219" t="s">
        <v>44</v>
      </c>
      <c r="O132" s="91"/>
      <c r="P132" s="220">
        <f>O132*H132</f>
        <v>0</v>
      </c>
      <c r="Q132" s="220">
        <v>0</v>
      </c>
      <c r="R132" s="220">
        <f>Q132*H132</f>
        <v>0</v>
      </c>
      <c r="S132" s="220">
        <v>0.255</v>
      </c>
      <c r="T132" s="221">
        <f>S132*H132</f>
        <v>5.0999999999999996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2" t="s">
        <v>132</v>
      </c>
      <c r="AT132" s="222" t="s">
        <v>127</v>
      </c>
      <c r="AU132" s="222" t="s">
        <v>86</v>
      </c>
      <c r="AY132" s="17" t="s">
        <v>125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17" t="s">
        <v>84</v>
      </c>
      <c r="BK132" s="223">
        <f>ROUND(I132*H132,2)</f>
        <v>0</v>
      </c>
      <c r="BL132" s="17" t="s">
        <v>132</v>
      </c>
      <c r="BM132" s="222" t="s">
        <v>133</v>
      </c>
    </row>
    <row r="133" s="13" customFormat="1">
      <c r="A133" s="13"/>
      <c r="B133" s="224"/>
      <c r="C133" s="225"/>
      <c r="D133" s="226" t="s">
        <v>134</v>
      </c>
      <c r="E133" s="227" t="s">
        <v>1</v>
      </c>
      <c r="F133" s="228" t="s">
        <v>135</v>
      </c>
      <c r="G133" s="225"/>
      <c r="H133" s="229">
        <v>20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134</v>
      </c>
      <c r="AU133" s="235" t="s">
        <v>86</v>
      </c>
      <c r="AV133" s="13" t="s">
        <v>86</v>
      </c>
      <c r="AW133" s="13" t="s">
        <v>36</v>
      </c>
      <c r="AX133" s="13" t="s">
        <v>79</v>
      </c>
      <c r="AY133" s="235" t="s">
        <v>125</v>
      </c>
    </row>
    <row r="134" s="14" customFormat="1">
      <c r="A134" s="14"/>
      <c r="B134" s="236"/>
      <c r="C134" s="237"/>
      <c r="D134" s="226" t="s">
        <v>134</v>
      </c>
      <c r="E134" s="238" t="s">
        <v>1</v>
      </c>
      <c r="F134" s="239" t="s">
        <v>136</v>
      </c>
      <c r="G134" s="237"/>
      <c r="H134" s="240">
        <v>20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134</v>
      </c>
      <c r="AU134" s="246" t="s">
        <v>86</v>
      </c>
      <c r="AV134" s="14" t="s">
        <v>132</v>
      </c>
      <c r="AW134" s="14" t="s">
        <v>36</v>
      </c>
      <c r="AX134" s="14" t="s">
        <v>84</v>
      </c>
      <c r="AY134" s="246" t="s">
        <v>125</v>
      </c>
    </row>
    <row r="135" s="2" customFormat="1" ht="24.15" customHeight="1">
      <c r="A135" s="38"/>
      <c r="B135" s="39"/>
      <c r="C135" s="211" t="s">
        <v>86</v>
      </c>
      <c r="D135" s="211" t="s">
        <v>127</v>
      </c>
      <c r="E135" s="212" t="s">
        <v>137</v>
      </c>
      <c r="F135" s="213" t="s">
        <v>138</v>
      </c>
      <c r="G135" s="214" t="s">
        <v>130</v>
      </c>
      <c r="H135" s="215">
        <v>10.300000000000001</v>
      </c>
      <c r="I135" s="216"/>
      <c r="J135" s="217">
        <f>ROUND(I135*H135,2)</f>
        <v>0</v>
      </c>
      <c r="K135" s="213" t="s">
        <v>131</v>
      </c>
      <c r="L135" s="44"/>
      <c r="M135" s="218" t="s">
        <v>1</v>
      </c>
      <c r="N135" s="219" t="s">
        <v>44</v>
      </c>
      <c r="O135" s="91"/>
      <c r="P135" s="220">
        <f>O135*H135</f>
        <v>0</v>
      </c>
      <c r="Q135" s="220">
        <v>0</v>
      </c>
      <c r="R135" s="220">
        <f>Q135*H135</f>
        <v>0</v>
      </c>
      <c r="S135" s="220">
        <v>0.29999999999999999</v>
      </c>
      <c r="T135" s="221">
        <f>S135*H135</f>
        <v>3.0900000000000003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2" t="s">
        <v>132</v>
      </c>
      <c r="AT135" s="222" t="s">
        <v>127</v>
      </c>
      <c r="AU135" s="222" t="s">
        <v>86</v>
      </c>
      <c r="AY135" s="17" t="s">
        <v>125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17" t="s">
        <v>84</v>
      </c>
      <c r="BK135" s="223">
        <f>ROUND(I135*H135,2)</f>
        <v>0</v>
      </c>
      <c r="BL135" s="17" t="s">
        <v>132</v>
      </c>
      <c r="BM135" s="222" t="s">
        <v>139</v>
      </c>
    </row>
    <row r="136" s="13" customFormat="1">
      <c r="A136" s="13"/>
      <c r="B136" s="224"/>
      <c r="C136" s="225"/>
      <c r="D136" s="226" t="s">
        <v>134</v>
      </c>
      <c r="E136" s="227" t="s">
        <v>1</v>
      </c>
      <c r="F136" s="228" t="s">
        <v>140</v>
      </c>
      <c r="G136" s="225"/>
      <c r="H136" s="229">
        <v>10.300000000000001</v>
      </c>
      <c r="I136" s="230"/>
      <c r="J136" s="225"/>
      <c r="K136" s="225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134</v>
      </c>
      <c r="AU136" s="235" t="s">
        <v>86</v>
      </c>
      <c r="AV136" s="13" t="s">
        <v>86</v>
      </c>
      <c r="AW136" s="13" t="s">
        <v>36</v>
      </c>
      <c r="AX136" s="13" t="s">
        <v>84</v>
      </c>
      <c r="AY136" s="235" t="s">
        <v>125</v>
      </c>
    </row>
    <row r="137" s="2" customFormat="1" ht="24.15" customHeight="1">
      <c r="A137" s="38"/>
      <c r="B137" s="39"/>
      <c r="C137" s="211" t="s">
        <v>141</v>
      </c>
      <c r="D137" s="211" t="s">
        <v>127</v>
      </c>
      <c r="E137" s="212" t="s">
        <v>142</v>
      </c>
      <c r="F137" s="213" t="s">
        <v>143</v>
      </c>
      <c r="G137" s="214" t="s">
        <v>130</v>
      </c>
      <c r="H137" s="215">
        <v>20</v>
      </c>
      <c r="I137" s="216"/>
      <c r="J137" s="217">
        <f>ROUND(I137*H137,2)</f>
        <v>0</v>
      </c>
      <c r="K137" s="213" t="s">
        <v>131</v>
      </c>
      <c r="L137" s="44"/>
      <c r="M137" s="218" t="s">
        <v>1</v>
      </c>
      <c r="N137" s="219" t="s">
        <v>44</v>
      </c>
      <c r="O137" s="91"/>
      <c r="P137" s="220">
        <f>O137*H137</f>
        <v>0</v>
      </c>
      <c r="Q137" s="220">
        <v>0</v>
      </c>
      <c r="R137" s="220">
        <f>Q137*H137</f>
        <v>0</v>
      </c>
      <c r="S137" s="220">
        <v>0.17000000000000001</v>
      </c>
      <c r="T137" s="221">
        <f>S137*H137</f>
        <v>3.4000000000000004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2" t="s">
        <v>132</v>
      </c>
      <c r="AT137" s="222" t="s">
        <v>127</v>
      </c>
      <c r="AU137" s="222" t="s">
        <v>86</v>
      </c>
      <c r="AY137" s="17" t="s">
        <v>125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17" t="s">
        <v>84</v>
      </c>
      <c r="BK137" s="223">
        <f>ROUND(I137*H137,2)</f>
        <v>0</v>
      </c>
      <c r="BL137" s="17" t="s">
        <v>132</v>
      </c>
      <c r="BM137" s="222" t="s">
        <v>144</v>
      </c>
    </row>
    <row r="138" s="15" customFormat="1">
      <c r="A138" s="15"/>
      <c r="B138" s="247"/>
      <c r="C138" s="248"/>
      <c r="D138" s="226" t="s">
        <v>134</v>
      </c>
      <c r="E138" s="249" t="s">
        <v>1</v>
      </c>
      <c r="F138" s="250" t="s">
        <v>145</v>
      </c>
      <c r="G138" s="248"/>
      <c r="H138" s="249" t="s">
        <v>1</v>
      </c>
      <c r="I138" s="251"/>
      <c r="J138" s="248"/>
      <c r="K138" s="248"/>
      <c r="L138" s="252"/>
      <c r="M138" s="253"/>
      <c r="N138" s="254"/>
      <c r="O138" s="254"/>
      <c r="P138" s="254"/>
      <c r="Q138" s="254"/>
      <c r="R138" s="254"/>
      <c r="S138" s="254"/>
      <c r="T138" s="25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56" t="s">
        <v>134</v>
      </c>
      <c r="AU138" s="256" t="s">
        <v>86</v>
      </c>
      <c r="AV138" s="15" t="s">
        <v>84</v>
      </c>
      <c r="AW138" s="15" t="s">
        <v>36</v>
      </c>
      <c r="AX138" s="15" t="s">
        <v>79</v>
      </c>
      <c r="AY138" s="256" t="s">
        <v>125</v>
      </c>
    </row>
    <row r="139" s="13" customFormat="1">
      <c r="A139" s="13"/>
      <c r="B139" s="224"/>
      <c r="C139" s="225"/>
      <c r="D139" s="226" t="s">
        <v>134</v>
      </c>
      <c r="E139" s="227" t="s">
        <v>1</v>
      </c>
      <c r="F139" s="228" t="s">
        <v>146</v>
      </c>
      <c r="G139" s="225"/>
      <c r="H139" s="229">
        <v>20</v>
      </c>
      <c r="I139" s="230"/>
      <c r="J139" s="225"/>
      <c r="K139" s="225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134</v>
      </c>
      <c r="AU139" s="235" t="s">
        <v>86</v>
      </c>
      <c r="AV139" s="13" t="s">
        <v>86</v>
      </c>
      <c r="AW139" s="13" t="s">
        <v>36</v>
      </c>
      <c r="AX139" s="13" t="s">
        <v>79</v>
      </c>
      <c r="AY139" s="235" t="s">
        <v>125</v>
      </c>
    </row>
    <row r="140" s="14" customFormat="1">
      <c r="A140" s="14"/>
      <c r="B140" s="236"/>
      <c r="C140" s="237"/>
      <c r="D140" s="226" t="s">
        <v>134</v>
      </c>
      <c r="E140" s="238" t="s">
        <v>1</v>
      </c>
      <c r="F140" s="239" t="s">
        <v>136</v>
      </c>
      <c r="G140" s="237"/>
      <c r="H140" s="240">
        <v>20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134</v>
      </c>
      <c r="AU140" s="246" t="s">
        <v>86</v>
      </c>
      <c r="AV140" s="14" t="s">
        <v>132</v>
      </c>
      <c r="AW140" s="14" t="s">
        <v>36</v>
      </c>
      <c r="AX140" s="14" t="s">
        <v>84</v>
      </c>
      <c r="AY140" s="246" t="s">
        <v>125</v>
      </c>
    </row>
    <row r="141" s="2" customFormat="1" ht="24.15" customHeight="1">
      <c r="A141" s="38"/>
      <c r="B141" s="39"/>
      <c r="C141" s="211" t="s">
        <v>132</v>
      </c>
      <c r="D141" s="211" t="s">
        <v>127</v>
      </c>
      <c r="E141" s="212" t="s">
        <v>147</v>
      </c>
      <c r="F141" s="213" t="s">
        <v>148</v>
      </c>
      <c r="G141" s="214" t="s">
        <v>130</v>
      </c>
      <c r="H141" s="215">
        <v>12.699999999999999</v>
      </c>
      <c r="I141" s="216"/>
      <c r="J141" s="217">
        <f>ROUND(I141*H141,2)</f>
        <v>0</v>
      </c>
      <c r="K141" s="213" t="s">
        <v>131</v>
      </c>
      <c r="L141" s="44"/>
      <c r="M141" s="218" t="s">
        <v>1</v>
      </c>
      <c r="N141" s="219" t="s">
        <v>44</v>
      </c>
      <c r="O141" s="91"/>
      <c r="P141" s="220">
        <f>O141*H141</f>
        <v>0</v>
      </c>
      <c r="Q141" s="220">
        <v>0</v>
      </c>
      <c r="R141" s="220">
        <f>Q141*H141</f>
        <v>0</v>
      </c>
      <c r="S141" s="220">
        <v>0.28999999999999998</v>
      </c>
      <c r="T141" s="221">
        <f>S141*H141</f>
        <v>3.6829999999999994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2" t="s">
        <v>132</v>
      </c>
      <c r="AT141" s="222" t="s">
        <v>127</v>
      </c>
      <c r="AU141" s="222" t="s">
        <v>86</v>
      </c>
      <c r="AY141" s="17" t="s">
        <v>125</v>
      </c>
      <c r="BE141" s="223">
        <f>IF(N141="základní",J141,0)</f>
        <v>0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17" t="s">
        <v>84</v>
      </c>
      <c r="BK141" s="223">
        <f>ROUND(I141*H141,2)</f>
        <v>0</v>
      </c>
      <c r="BL141" s="17" t="s">
        <v>132</v>
      </c>
      <c r="BM141" s="222" t="s">
        <v>149</v>
      </c>
    </row>
    <row r="142" s="15" customFormat="1">
      <c r="A142" s="15"/>
      <c r="B142" s="247"/>
      <c r="C142" s="248"/>
      <c r="D142" s="226" t="s">
        <v>134</v>
      </c>
      <c r="E142" s="249" t="s">
        <v>1</v>
      </c>
      <c r="F142" s="250" t="s">
        <v>150</v>
      </c>
      <c r="G142" s="248"/>
      <c r="H142" s="249" t="s">
        <v>1</v>
      </c>
      <c r="I142" s="251"/>
      <c r="J142" s="248"/>
      <c r="K142" s="248"/>
      <c r="L142" s="252"/>
      <c r="M142" s="253"/>
      <c r="N142" s="254"/>
      <c r="O142" s="254"/>
      <c r="P142" s="254"/>
      <c r="Q142" s="254"/>
      <c r="R142" s="254"/>
      <c r="S142" s="254"/>
      <c r="T142" s="25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6" t="s">
        <v>134</v>
      </c>
      <c r="AU142" s="256" t="s">
        <v>86</v>
      </c>
      <c r="AV142" s="15" t="s">
        <v>84</v>
      </c>
      <c r="AW142" s="15" t="s">
        <v>36</v>
      </c>
      <c r="AX142" s="15" t="s">
        <v>79</v>
      </c>
      <c r="AY142" s="256" t="s">
        <v>125</v>
      </c>
    </row>
    <row r="143" s="13" customFormat="1">
      <c r="A143" s="13"/>
      <c r="B143" s="224"/>
      <c r="C143" s="225"/>
      <c r="D143" s="226" t="s">
        <v>134</v>
      </c>
      <c r="E143" s="227" t="s">
        <v>1</v>
      </c>
      <c r="F143" s="228" t="s">
        <v>151</v>
      </c>
      <c r="G143" s="225"/>
      <c r="H143" s="229">
        <v>12.699999999999999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134</v>
      </c>
      <c r="AU143" s="235" t="s">
        <v>86</v>
      </c>
      <c r="AV143" s="13" t="s">
        <v>86</v>
      </c>
      <c r="AW143" s="13" t="s">
        <v>36</v>
      </c>
      <c r="AX143" s="13" t="s">
        <v>79</v>
      </c>
      <c r="AY143" s="235" t="s">
        <v>125</v>
      </c>
    </row>
    <row r="144" s="14" customFormat="1">
      <c r="A144" s="14"/>
      <c r="B144" s="236"/>
      <c r="C144" s="237"/>
      <c r="D144" s="226" t="s">
        <v>134</v>
      </c>
      <c r="E144" s="238" t="s">
        <v>1</v>
      </c>
      <c r="F144" s="239" t="s">
        <v>136</v>
      </c>
      <c r="G144" s="237"/>
      <c r="H144" s="240">
        <v>12.699999999999999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134</v>
      </c>
      <c r="AU144" s="246" t="s">
        <v>86</v>
      </c>
      <c r="AV144" s="14" t="s">
        <v>132</v>
      </c>
      <c r="AW144" s="14" t="s">
        <v>36</v>
      </c>
      <c r="AX144" s="14" t="s">
        <v>84</v>
      </c>
      <c r="AY144" s="246" t="s">
        <v>125</v>
      </c>
    </row>
    <row r="145" s="2" customFormat="1" ht="24.15" customHeight="1">
      <c r="A145" s="38"/>
      <c r="B145" s="39"/>
      <c r="C145" s="211" t="s">
        <v>152</v>
      </c>
      <c r="D145" s="211" t="s">
        <v>127</v>
      </c>
      <c r="E145" s="212" t="s">
        <v>153</v>
      </c>
      <c r="F145" s="213" t="s">
        <v>154</v>
      </c>
      <c r="G145" s="214" t="s">
        <v>130</v>
      </c>
      <c r="H145" s="215">
        <v>24.25</v>
      </c>
      <c r="I145" s="216"/>
      <c r="J145" s="217">
        <f>ROUND(I145*H145,2)</f>
        <v>0</v>
      </c>
      <c r="K145" s="213" t="s">
        <v>131</v>
      </c>
      <c r="L145" s="44"/>
      <c r="M145" s="218" t="s">
        <v>1</v>
      </c>
      <c r="N145" s="219" t="s">
        <v>44</v>
      </c>
      <c r="O145" s="91"/>
      <c r="P145" s="220">
        <f>O145*H145</f>
        <v>0</v>
      </c>
      <c r="Q145" s="220">
        <v>8.0000000000000007E-05</v>
      </c>
      <c r="R145" s="220">
        <f>Q145*H145</f>
        <v>0.0019400000000000001</v>
      </c>
      <c r="S145" s="220">
        <v>0.23000000000000001</v>
      </c>
      <c r="T145" s="221">
        <f>S145*H145</f>
        <v>5.5775000000000006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2" t="s">
        <v>132</v>
      </c>
      <c r="AT145" s="222" t="s">
        <v>127</v>
      </c>
      <c r="AU145" s="222" t="s">
        <v>86</v>
      </c>
      <c r="AY145" s="17" t="s">
        <v>125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17" t="s">
        <v>84</v>
      </c>
      <c r="BK145" s="223">
        <f>ROUND(I145*H145,2)</f>
        <v>0</v>
      </c>
      <c r="BL145" s="17" t="s">
        <v>132</v>
      </c>
      <c r="BM145" s="222" t="s">
        <v>155</v>
      </c>
    </row>
    <row r="146" s="13" customFormat="1">
      <c r="A146" s="13"/>
      <c r="B146" s="224"/>
      <c r="C146" s="225"/>
      <c r="D146" s="226" t="s">
        <v>134</v>
      </c>
      <c r="E146" s="227" t="s">
        <v>1</v>
      </c>
      <c r="F146" s="228" t="s">
        <v>156</v>
      </c>
      <c r="G146" s="225"/>
      <c r="H146" s="229">
        <v>24.25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134</v>
      </c>
      <c r="AU146" s="235" t="s">
        <v>86</v>
      </c>
      <c r="AV146" s="13" t="s">
        <v>86</v>
      </c>
      <c r="AW146" s="13" t="s">
        <v>36</v>
      </c>
      <c r="AX146" s="13" t="s">
        <v>84</v>
      </c>
      <c r="AY146" s="235" t="s">
        <v>125</v>
      </c>
    </row>
    <row r="147" s="2" customFormat="1" ht="16.5" customHeight="1">
      <c r="A147" s="38"/>
      <c r="B147" s="39"/>
      <c r="C147" s="211" t="s">
        <v>157</v>
      </c>
      <c r="D147" s="211" t="s">
        <v>127</v>
      </c>
      <c r="E147" s="212" t="s">
        <v>158</v>
      </c>
      <c r="F147" s="213" t="s">
        <v>159</v>
      </c>
      <c r="G147" s="214" t="s">
        <v>160</v>
      </c>
      <c r="H147" s="215">
        <v>128.30000000000001</v>
      </c>
      <c r="I147" s="216"/>
      <c r="J147" s="217">
        <f>ROUND(I147*H147,2)</f>
        <v>0</v>
      </c>
      <c r="K147" s="213" t="s">
        <v>131</v>
      </c>
      <c r="L147" s="44"/>
      <c r="M147" s="218" t="s">
        <v>1</v>
      </c>
      <c r="N147" s="219" t="s">
        <v>44</v>
      </c>
      <c r="O147" s="91"/>
      <c r="P147" s="220">
        <f>O147*H147</f>
        <v>0</v>
      </c>
      <c r="Q147" s="220">
        <v>0</v>
      </c>
      <c r="R147" s="220">
        <f>Q147*H147</f>
        <v>0</v>
      </c>
      <c r="S147" s="220">
        <v>0.20499999999999999</v>
      </c>
      <c r="T147" s="221">
        <f>S147*H147</f>
        <v>26.301500000000001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2" t="s">
        <v>132</v>
      </c>
      <c r="AT147" s="222" t="s">
        <v>127</v>
      </c>
      <c r="AU147" s="222" t="s">
        <v>86</v>
      </c>
      <c r="AY147" s="17" t="s">
        <v>125</v>
      </c>
      <c r="BE147" s="223">
        <f>IF(N147="základní",J147,0)</f>
        <v>0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17" t="s">
        <v>84</v>
      </c>
      <c r="BK147" s="223">
        <f>ROUND(I147*H147,2)</f>
        <v>0</v>
      </c>
      <c r="BL147" s="17" t="s">
        <v>132</v>
      </c>
      <c r="BM147" s="222" t="s">
        <v>161</v>
      </c>
    </row>
    <row r="148" s="13" customFormat="1">
      <c r="A148" s="13"/>
      <c r="B148" s="224"/>
      <c r="C148" s="225"/>
      <c r="D148" s="226" t="s">
        <v>134</v>
      </c>
      <c r="E148" s="227" t="s">
        <v>1</v>
      </c>
      <c r="F148" s="228" t="s">
        <v>162</v>
      </c>
      <c r="G148" s="225"/>
      <c r="H148" s="229">
        <v>121.3</v>
      </c>
      <c r="I148" s="230"/>
      <c r="J148" s="225"/>
      <c r="K148" s="225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134</v>
      </c>
      <c r="AU148" s="235" t="s">
        <v>86</v>
      </c>
      <c r="AV148" s="13" t="s">
        <v>86</v>
      </c>
      <c r="AW148" s="13" t="s">
        <v>36</v>
      </c>
      <c r="AX148" s="13" t="s">
        <v>79</v>
      </c>
      <c r="AY148" s="235" t="s">
        <v>125</v>
      </c>
    </row>
    <row r="149" s="13" customFormat="1">
      <c r="A149" s="13"/>
      <c r="B149" s="224"/>
      <c r="C149" s="225"/>
      <c r="D149" s="226" t="s">
        <v>134</v>
      </c>
      <c r="E149" s="227" t="s">
        <v>1</v>
      </c>
      <c r="F149" s="228" t="s">
        <v>163</v>
      </c>
      <c r="G149" s="225"/>
      <c r="H149" s="229">
        <v>7</v>
      </c>
      <c r="I149" s="230"/>
      <c r="J149" s="225"/>
      <c r="K149" s="225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134</v>
      </c>
      <c r="AU149" s="235" t="s">
        <v>86</v>
      </c>
      <c r="AV149" s="13" t="s">
        <v>86</v>
      </c>
      <c r="AW149" s="13" t="s">
        <v>36</v>
      </c>
      <c r="AX149" s="13" t="s">
        <v>79</v>
      </c>
      <c r="AY149" s="235" t="s">
        <v>125</v>
      </c>
    </row>
    <row r="150" s="14" customFormat="1">
      <c r="A150" s="14"/>
      <c r="B150" s="236"/>
      <c r="C150" s="237"/>
      <c r="D150" s="226" t="s">
        <v>134</v>
      </c>
      <c r="E150" s="238" t="s">
        <v>1</v>
      </c>
      <c r="F150" s="239" t="s">
        <v>136</v>
      </c>
      <c r="G150" s="237"/>
      <c r="H150" s="240">
        <v>128.30000000000001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6" t="s">
        <v>134</v>
      </c>
      <c r="AU150" s="246" t="s">
        <v>86</v>
      </c>
      <c r="AV150" s="14" t="s">
        <v>132</v>
      </c>
      <c r="AW150" s="14" t="s">
        <v>36</v>
      </c>
      <c r="AX150" s="14" t="s">
        <v>84</v>
      </c>
      <c r="AY150" s="246" t="s">
        <v>125</v>
      </c>
    </row>
    <row r="151" s="2" customFormat="1" ht="16.5" customHeight="1">
      <c r="A151" s="38"/>
      <c r="B151" s="39"/>
      <c r="C151" s="211" t="s">
        <v>164</v>
      </c>
      <c r="D151" s="211" t="s">
        <v>127</v>
      </c>
      <c r="E151" s="212" t="s">
        <v>165</v>
      </c>
      <c r="F151" s="213" t="s">
        <v>166</v>
      </c>
      <c r="G151" s="214" t="s">
        <v>160</v>
      </c>
      <c r="H151" s="215">
        <v>121.3</v>
      </c>
      <c r="I151" s="216"/>
      <c r="J151" s="217">
        <f>ROUND(I151*H151,2)</f>
        <v>0</v>
      </c>
      <c r="K151" s="213" t="s">
        <v>131</v>
      </c>
      <c r="L151" s="44"/>
      <c r="M151" s="218" t="s">
        <v>1</v>
      </c>
      <c r="N151" s="219" t="s">
        <v>44</v>
      </c>
      <c r="O151" s="91"/>
      <c r="P151" s="220">
        <f>O151*H151</f>
        <v>0</v>
      </c>
      <c r="Q151" s="220">
        <v>0</v>
      </c>
      <c r="R151" s="220">
        <f>Q151*H151</f>
        <v>0</v>
      </c>
      <c r="S151" s="220">
        <v>0.11500000000000001</v>
      </c>
      <c r="T151" s="221">
        <f>S151*H151</f>
        <v>13.949500000000001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2" t="s">
        <v>132</v>
      </c>
      <c r="AT151" s="222" t="s">
        <v>127</v>
      </c>
      <c r="AU151" s="222" t="s">
        <v>86</v>
      </c>
      <c r="AY151" s="17" t="s">
        <v>125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17" t="s">
        <v>84</v>
      </c>
      <c r="BK151" s="223">
        <f>ROUND(I151*H151,2)</f>
        <v>0</v>
      </c>
      <c r="BL151" s="17" t="s">
        <v>132</v>
      </c>
      <c r="BM151" s="222" t="s">
        <v>167</v>
      </c>
    </row>
    <row r="152" s="13" customFormat="1">
      <c r="A152" s="13"/>
      <c r="B152" s="224"/>
      <c r="C152" s="225"/>
      <c r="D152" s="226" t="s">
        <v>134</v>
      </c>
      <c r="E152" s="227" t="s">
        <v>1</v>
      </c>
      <c r="F152" s="228" t="s">
        <v>168</v>
      </c>
      <c r="G152" s="225"/>
      <c r="H152" s="229">
        <v>121.3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134</v>
      </c>
      <c r="AU152" s="235" t="s">
        <v>86</v>
      </c>
      <c r="AV152" s="13" t="s">
        <v>86</v>
      </c>
      <c r="AW152" s="13" t="s">
        <v>36</v>
      </c>
      <c r="AX152" s="13" t="s">
        <v>84</v>
      </c>
      <c r="AY152" s="235" t="s">
        <v>125</v>
      </c>
    </row>
    <row r="153" s="2" customFormat="1" ht="33" customHeight="1">
      <c r="A153" s="38"/>
      <c r="B153" s="39"/>
      <c r="C153" s="211" t="s">
        <v>169</v>
      </c>
      <c r="D153" s="211" t="s">
        <v>127</v>
      </c>
      <c r="E153" s="212" t="s">
        <v>170</v>
      </c>
      <c r="F153" s="213" t="s">
        <v>171</v>
      </c>
      <c r="G153" s="214" t="s">
        <v>172</v>
      </c>
      <c r="H153" s="215">
        <v>137.785</v>
      </c>
      <c r="I153" s="216"/>
      <c r="J153" s="217">
        <f>ROUND(I153*H153,2)</f>
        <v>0</v>
      </c>
      <c r="K153" s="213" t="s">
        <v>131</v>
      </c>
      <c r="L153" s="44"/>
      <c r="M153" s="218" t="s">
        <v>1</v>
      </c>
      <c r="N153" s="219" t="s">
        <v>44</v>
      </c>
      <c r="O153" s="91"/>
      <c r="P153" s="220">
        <f>O153*H153</f>
        <v>0</v>
      </c>
      <c r="Q153" s="220">
        <v>0</v>
      </c>
      <c r="R153" s="220">
        <f>Q153*H153</f>
        <v>0</v>
      </c>
      <c r="S153" s="220">
        <v>0</v>
      </c>
      <c r="T153" s="221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2" t="s">
        <v>132</v>
      </c>
      <c r="AT153" s="222" t="s">
        <v>127</v>
      </c>
      <c r="AU153" s="222" t="s">
        <v>86</v>
      </c>
      <c r="AY153" s="17" t="s">
        <v>125</v>
      </c>
      <c r="BE153" s="223">
        <f>IF(N153="základní",J153,0)</f>
        <v>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17" t="s">
        <v>84</v>
      </c>
      <c r="BK153" s="223">
        <f>ROUND(I153*H153,2)</f>
        <v>0</v>
      </c>
      <c r="BL153" s="17" t="s">
        <v>132</v>
      </c>
      <c r="BM153" s="222" t="s">
        <v>173</v>
      </c>
    </row>
    <row r="154" s="13" customFormat="1">
      <c r="A154" s="13"/>
      <c r="B154" s="224"/>
      <c r="C154" s="225"/>
      <c r="D154" s="226" t="s">
        <v>134</v>
      </c>
      <c r="E154" s="227" t="s">
        <v>1</v>
      </c>
      <c r="F154" s="228" t="s">
        <v>174</v>
      </c>
      <c r="G154" s="225"/>
      <c r="H154" s="229">
        <v>115.902</v>
      </c>
      <c r="I154" s="230"/>
      <c r="J154" s="225"/>
      <c r="K154" s="225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134</v>
      </c>
      <c r="AU154" s="235" t="s">
        <v>86</v>
      </c>
      <c r="AV154" s="13" t="s">
        <v>86</v>
      </c>
      <c r="AW154" s="13" t="s">
        <v>36</v>
      </c>
      <c r="AX154" s="13" t="s">
        <v>79</v>
      </c>
      <c r="AY154" s="235" t="s">
        <v>125</v>
      </c>
    </row>
    <row r="155" s="13" customFormat="1">
      <c r="A155" s="13"/>
      <c r="B155" s="224"/>
      <c r="C155" s="225"/>
      <c r="D155" s="226" t="s">
        <v>134</v>
      </c>
      <c r="E155" s="227" t="s">
        <v>1</v>
      </c>
      <c r="F155" s="228" t="s">
        <v>175</v>
      </c>
      <c r="G155" s="225"/>
      <c r="H155" s="229">
        <v>7.859</v>
      </c>
      <c r="I155" s="230"/>
      <c r="J155" s="225"/>
      <c r="K155" s="225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134</v>
      </c>
      <c r="AU155" s="235" t="s">
        <v>86</v>
      </c>
      <c r="AV155" s="13" t="s">
        <v>86</v>
      </c>
      <c r="AW155" s="13" t="s">
        <v>36</v>
      </c>
      <c r="AX155" s="13" t="s">
        <v>79</v>
      </c>
      <c r="AY155" s="235" t="s">
        <v>125</v>
      </c>
    </row>
    <row r="156" s="13" customFormat="1">
      <c r="A156" s="13"/>
      <c r="B156" s="224"/>
      <c r="C156" s="225"/>
      <c r="D156" s="226" t="s">
        <v>134</v>
      </c>
      <c r="E156" s="227" t="s">
        <v>1</v>
      </c>
      <c r="F156" s="228" t="s">
        <v>176</v>
      </c>
      <c r="G156" s="225"/>
      <c r="H156" s="229">
        <v>4.5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134</v>
      </c>
      <c r="AU156" s="235" t="s">
        <v>86</v>
      </c>
      <c r="AV156" s="13" t="s">
        <v>86</v>
      </c>
      <c r="AW156" s="13" t="s">
        <v>36</v>
      </c>
      <c r="AX156" s="13" t="s">
        <v>79</v>
      </c>
      <c r="AY156" s="235" t="s">
        <v>125</v>
      </c>
    </row>
    <row r="157" s="13" customFormat="1">
      <c r="A157" s="13"/>
      <c r="B157" s="224"/>
      <c r="C157" s="225"/>
      <c r="D157" s="226" t="s">
        <v>134</v>
      </c>
      <c r="E157" s="227" t="s">
        <v>1</v>
      </c>
      <c r="F157" s="228" t="s">
        <v>177</v>
      </c>
      <c r="G157" s="225"/>
      <c r="H157" s="229">
        <v>9.5239999999999991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134</v>
      </c>
      <c r="AU157" s="235" t="s">
        <v>86</v>
      </c>
      <c r="AV157" s="13" t="s">
        <v>86</v>
      </c>
      <c r="AW157" s="13" t="s">
        <v>36</v>
      </c>
      <c r="AX157" s="13" t="s">
        <v>79</v>
      </c>
      <c r="AY157" s="235" t="s">
        <v>125</v>
      </c>
    </row>
    <row r="158" s="14" customFormat="1">
      <c r="A158" s="14"/>
      <c r="B158" s="236"/>
      <c r="C158" s="237"/>
      <c r="D158" s="226" t="s">
        <v>134</v>
      </c>
      <c r="E158" s="238" t="s">
        <v>1</v>
      </c>
      <c r="F158" s="239" t="s">
        <v>136</v>
      </c>
      <c r="G158" s="237"/>
      <c r="H158" s="240">
        <v>137.785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134</v>
      </c>
      <c r="AU158" s="246" t="s">
        <v>86</v>
      </c>
      <c r="AV158" s="14" t="s">
        <v>132</v>
      </c>
      <c r="AW158" s="14" t="s">
        <v>36</v>
      </c>
      <c r="AX158" s="14" t="s">
        <v>84</v>
      </c>
      <c r="AY158" s="246" t="s">
        <v>125</v>
      </c>
    </row>
    <row r="159" s="2" customFormat="1" ht="33" customHeight="1">
      <c r="A159" s="38"/>
      <c r="B159" s="39"/>
      <c r="C159" s="211" t="s">
        <v>178</v>
      </c>
      <c r="D159" s="211" t="s">
        <v>127</v>
      </c>
      <c r="E159" s="212" t="s">
        <v>179</v>
      </c>
      <c r="F159" s="213" t="s">
        <v>180</v>
      </c>
      <c r="G159" s="214" t="s">
        <v>172</v>
      </c>
      <c r="H159" s="215">
        <v>16.559999999999999</v>
      </c>
      <c r="I159" s="216"/>
      <c r="J159" s="217">
        <f>ROUND(I159*H159,2)</f>
        <v>0</v>
      </c>
      <c r="K159" s="213" t="s">
        <v>131</v>
      </c>
      <c r="L159" s="44"/>
      <c r="M159" s="218" t="s">
        <v>1</v>
      </c>
      <c r="N159" s="219" t="s">
        <v>44</v>
      </c>
      <c r="O159" s="91"/>
      <c r="P159" s="220">
        <f>O159*H159</f>
        <v>0</v>
      </c>
      <c r="Q159" s="220">
        <v>0</v>
      </c>
      <c r="R159" s="220">
        <f>Q159*H159</f>
        <v>0</v>
      </c>
      <c r="S159" s="220">
        <v>0</v>
      </c>
      <c r="T159" s="221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2" t="s">
        <v>132</v>
      </c>
      <c r="AT159" s="222" t="s">
        <v>127</v>
      </c>
      <c r="AU159" s="222" t="s">
        <v>86</v>
      </c>
      <c r="AY159" s="17" t="s">
        <v>125</v>
      </c>
      <c r="BE159" s="223">
        <f>IF(N159="základní",J159,0)</f>
        <v>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17" t="s">
        <v>84</v>
      </c>
      <c r="BK159" s="223">
        <f>ROUND(I159*H159,2)</f>
        <v>0</v>
      </c>
      <c r="BL159" s="17" t="s">
        <v>132</v>
      </c>
      <c r="BM159" s="222" t="s">
        <v>181</v>
      </c>
    </row>
    <row r="160" s="13" customFormat="1">
      <c r="A160" s="13"/>
      <c r="B160" s="224"/>
      <c r="C160" s="225"/>
      <c r="D160" s="226" t="s">
        <v>134</v>
      </c>
      <c r="E160" s="227" t="s">
        <v>1</v>
      </c>
      <c r="F160" s="228" t="s">
        <v>182</v>
      </c>
      <c r="G160" s="225"/>
      <c r="H160" s="229">
        <v>6.2400000000000002</v>
      </c>
      <c r="I160" s="230"/>
      <c r="J160" s="225"/>
      <c r="K160" s="225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134</v>
      </c>
      <c r="AU160" s="235" t="s">
        <v>86</v>
      </c>
      <c r="AV160" s="13" t="s">
        <v>86</v>
      </c>
      <c r="AW160" s="13" t="s">
        <v>36</v>
      </c>
      <c r="AX160" s="13" t="s">
        <v>79</v>
      </c>
      <c r="AY160" s="235" t="s">
        <v>125</v>
      </c>
    </row>
    <row r="161" s="13" customFormat="1">
      <c r="A161" s="13"/>
      <c r="B161" s="224"/>
      <c r="C161" s="225"/>
      <c r="D161" s="226" t="s">
        <v>134</v>
      </c>
      <c r="E161" s="227" t="s">
        <v>1</v>
      </c>
      <c r="F161" s="228" t="s">
        <v>183</v>
      </c>
      <c r="G161" s="225"/>
      <c r="H161" s="229">
        <v>6.2400000000000002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134</v>
      </c>
      <c r="AU161" s="235" t="s">
        <v>86</v>
      </c>
      <c r="AV161" s="13" t="s">
        <v>86</v>
      </c>
      <c r="AW161" s="13" t="s">
        <v>36</v>
      </c>
      <c r="AX161" s="13" t="s">
        <v>79</v>
      </c>
      <c r="AY161" s="235" t="s">
        <v>125</v>
      </c>
    </row>
    <row r="162" s="13" customFormat="1">
      <c r="A162" s="13"/>
      <c r="B162" s="224"/>
      <c r="C162" s="225"/>
      <c r="D162" s="226" t="s">
        <v>134</v>
      </c>
      <c r="E162" s="227" t="s">
        <v>1</v>
      </c>
      <c r="F162" s="228" t="s">
        <v>184</v>
      </c>
      <c r="G162" s="225"/>
      <c r="H162" s="229">
        <v>4.0800000000000001</v>
      </c>
      <c r="I162" s="230"/>
      <c r="J162" s="225"/>
      <c r="K162" s="225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134</v>
      </c>
      <c r="AU162" s="235" t="s">
        <v>86</v>
      </c>
      <c r="AV162" s="13" t="s">
        <v>86</v>
      </c>
      <c r="AW162" s="13" t="s">
        <v>36</v>
      </c>
      <c r="AX162" s="13" t="s">
        <v>79</v>
      </c>
      <c r="AY162" s="235" t="s">
        <v>125</v>
      </c>
    </row>
    <row r="163" s="14" customFormat="1">
      <c r="A163" s="14"/>
      <c r="B163" s="236"/>
      <c r="C163" s="237"/>
      <c r="D163" s="226" t="s">
        <v>134</v>
      </c>
      <c r="E163" s="238" t="s">
        <v>1</v>
      </c>
      <c r="F163" s="239" t="s">
        <v>136</v>
      </c>
      <c r="G163" s="237"/>
      <c r="H163" s="240">
        <v>16.560000000000002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134</v>
      </c>
      <c r="AU163" s="246" t="s">
        <v>86</v>
      </c>
      <c r="AV163" s="14" t="s">
        <v>132</v>
      </c>
      <c r="AW163" s="14" t="s">
        <v>36</v>
      </c>
      <c r="AX163" s="14" t="s">
        <v>84</v>
      </c>
      <c r="AY163" s="246" t="s">
        <v>125</v>
      </c>
    </row>
    <row r="164" s="2" customFormat="1" ht="37.8" customHeight="1">
      <c r="A164" s="38"/>
      <c r="B164" s="39"/>
      <c r="C164" s="211" t="s">
        <v>185</v>
      </c>
      <c r="D164" s="211" t="s">
        <v>127</v>
      </c>
      <c r="E164" s="212" t="s">
        <v>186</v>
      </c>
      <c r="F164" s="213" t="s">
        <v>187</v>
      </c>
      <c r="G164" s="214" t="s">
        <v>172</v>
      </c>
      <c r="H164" s="215">
        <v>33.043999999999997</v>
      </c>
      <c r="I164" s="216"/>
      <c r="J164" s="217">
        <f>ROUND(I164*H164,2)</f>
        <v>0</v>
      </c>
      <c r="K164" s="213" t="s">
        <v>131</v>
      </c>
      <c r="L164" s="44"/>
      <c r="M164" s="218" t="s">
        <v>1</v>
      </c>
      <c r="N164" s="219" t="s">
        <v>44</v>
      </c>
      <c r="O164" s="91"/>
      <c r="P164" s="220">
        <f>O164*H164</f>
        <v>0</v>
      </c>
      <c r="Q164" s="220">
        <v>0</v>
      </c>
      <c r="R164" s="220">
        <f>Q164*H164</f>
        <v>0</v>
      </c>
      <c r="S164" s="220">
        <v>0</v>
      </c>
      <c r="T164" s="221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2" t="s">
        <v>132</v>
      </c>
      <c r="AT164" s="222" t="s">
        <v>127</v>
      </c>
      <c r="AU164" s="222" t="s">
        <v>86</v>
      </c>
      <c r="AY164" s="17" t="s">
        <v>125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17" t="s">
        <v>84</v>
      </c>
      <c r="BK164" s="223">
        <f>ROUND(I164*H164,2)</f>
        <v>0</v>
      </c>
      <c r="BL164" s="17" t="s">
        <v>132</v>
      </c>
      <c r="BM164" s="222" t="s">
        <v>188</v>
      </c>
    </row>
    <row r="165" s="15" customFormat="1">
      <c r="A165" s="15"/>
      <c r="B165" s="247"/>
      <c r="C165" s="248"/>
      <c r="D165" s="226" t="s">
        <v>134</v>
      </c>
      <c r="E165" s="249" t="s">
        <v>1</v>
      </c>
      <c r="F165" s="250" t="s">
        <v>189</v>
      </c>
      <c r="G165" s="248"/>
      <c r="H165" s="249" t="s">
        <v>1</v>
      </c>
      <c r="I165" s="251"/>
      <c r="J165" s="248"/>
      <c r="K165" s="248"/>
      <c r="L165" s="252"/>
      <c r="M165" s="253"/>
      <c r="N165" s="254"/>
      <c r="O165" s="254"/>
      <c r="P165" s="254"/>
      <c r="Q165" s="254"/>
      <c r="R165" s="254"/>
      <c r="S165" s="254"/>
      <c r="T165" s="25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56" t="s">
        <v>134</v>
      </c>
      <c r="AU165" s="256" t="s">
        <v>86</v>
      </c>
      <c r="AV165" s="15" t="s">
        <v>84</v>
      </c>
      <c r="AW165" s="15" t="s">
        <v>36</v>
      </c>
      <c r="AX165" s="15" t="s">
        <v>79</v>
      </c>
      <c r="AY165" s="256" t="s">
        <v>125</v>
      </c>
    </row>
    <row r="166" s="13" customFormat="1">
      <c r="A166" s="13"/>
      <c r="B166" s="224"/>
      <c r="C166" s="225"/>
      <c r="D166" s="226" t="s">
        <v>134</v>
      </c>
      <c r="E166" s="227" t="s">
        <v>1</v>
      </c>
      <c r="F166" s="228" t="s">
        <v>190</v>
      </c>
      <c r="G166" s="225"/>
      <c r="H166" s="229">
        <v>19.18</v>
      </c>
      <c r="I166" s="230"/>
      <c r="J166" s="225"/>
      <c r="K166" s="225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134</v>
      </c>
      <c r="AU166" s="235" t="s">
        <v>86</v>
      </c>
      <c r="AV166" s="13" t="s">
        <v>86</v>
      </c>
      <c r="AW166" s="13" t="s">
        <v>36</v>
      </c>
      <c r="AX166" s="13" t="s">
        <v>79</v>
      </c>
      <c r="AY166" s="235" t="s">
        <v>125</v>
      </c>
    </row>
    <row r="167" s="13" customFormat="1">
      <c r="A167" s="13"/>
      <c r="B167" s="224"/>
      <c r="C167" s="225"/>
      <c r="D167" s="226" t="s">
        <v>134</v>
      </c>
      <c r="E167" s="227" t="s">
        <v>1</v>
      </c>
      <c r="F167" s="228" t="s">
        <v>191</v>
      </c>
      <c r="G167" s="225"/>
      <c r="H167" s="229">
        <v>9.7439999999999998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134</v>
      </c>
      <c r="AU167" s="235" t="s">
        <v>86</v>
      </c>
      <c r="AV167" s="13" t="s">
        <v>86</v>
      </c>
      <c r="AW167" s="13" t="s">
        <v>36</v>
      </c>
      <c r="AX167" s="13" t="s">
        <v>79</v>
      </c>
      <c r="AY167" s="235" t="s">
        <v>125</v>
      </c>
    </row>
    <row r="168" s="13" customFormat="1">
      <c r="A168" s="13"/>
      <c r="B168" s="224"/>
      <c r="C168" s="225"/>
      <c r="D168" s="226" t="s">
        <v>134</v>
      </c>
      <c r="E168" s="227" t="s">
        <v>1</v>
      </c>
      <c r="F168" s="228" t="s">
        <v>192</v>
      </c>
      <c r="G168" s="225"/>
      <c r="H168" s="229">
        <v>4.1200000000000001</v>
      </c>
      <c r="I168" s="230"/>
      <c r="J168" s="225"/>
      <c r="K168" s="225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134</v>
      </c>
      <c r="AU168" s="235" t="s">
        <v>86</v>
      </c>
      <c r="AV168" s="13" t="s">
        <v>86</v>
      </c>
      <c r="AW168" s="13" t="s">
        <v>36</v>
      </c>
      <c r="AX168" s="13" t="s">
        <v>79</v>
      </c>
      <c r="AY168" s="235" t="s">
        <v>125</v>
      </c>
    </row>
    <row r="169" s="14" customFormat="1">
      <c r="A169" s="14"/>
      <c r="B169" s="236"/>
      <c r="C169" s="237"/>
      <c r="D169" s="226" t="s">
        <v>134</v>
      </c>
      <c r="E169" s="238" t="s">
        <v>1</v>
      </c>
      <c r="F169" s="239" t="s">
        <v>136</v>
      </c>
      <c r="G169" s="237"/>
      <c r="H169" s="240">
        <v>33.043999999999997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134</v>
      </c>
      <c r="AU169" s="246" t="s">
        <v>86</v>
      </c>
      <c r="AV169" s="14" t="s">
        <v>132</v>
      </c>
      <c r="AW169" s="14" t="s">
        <v>36</v>
      </c>
      <c r="AX169" s="14" t="s">
        <v>84</v>
      </c>
      <c r="AY169" s="246" t="s">
        <v>125</v>
      </c>
    </row>
    <row r="170" s="2" customFormat="1" ht="37.8" customHeight="1">
      <c r="A170" s="38"/>
      <c r="B170" s="39"/>
      <c r="C170" s="211" t="s">
        <v>193</v>
      </c>
      <c r="D170" s="211" t="s">
        <v>127</v>
      </c>
      <c r="E170" s="212" t="s">
        <v>194</v>
      </c>
      <c r="F170" s="213" t="s">
        <v>195</v>
      </c>
      <c r="G170" s="214" t="s">
        <v>172</v>
      </c>
      <c r="H170" s="215">
        <v>139.88300000000001</v>
      </c>
      <c r="I170" s="216"/>
      <c r="J170" s="217">
        <f>ROUND(I170*H170,2)</f>
        <v>0</v>
      </c>
      <c r="K170" s="213" t="s">
        <v>131</v>
      </c>
      <c r="L170" s="44"/>
      <c r="M170" s="218" t="s">
        <v>1</v>
      </c>
      <c r="N170" s="219" t="s">
        <v>44</v>
      </c>
      <c r="O170" s="91"/>
      <c r="P170" s="220">
        <f>O170*H170</f>
        <v>0</v>
      </c>
      <c r="Q170" s="220">
        <v>0</v>
      </c>
      <c r="R170" s="220">
        <f>Q170*H170</f>
        <v>0</v>
      </c>
      <c r="S170" s="220">
        <v>0</v>
      </c>
      <c r="T170" s="221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2" t="s">
        <v>132</v>
      </c>
      <c r="AT170" s="222" t="s">
        <v>127</v>
      </c>
      <c r="AU170" s="222" t="s">
        <v>86</v>
      </c>
      <c r="AY170" s="17" t="s">
        <v>125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17" t="s">
        <v>84</v>
      </c>
      <c r="BK170" s="223">
        <f>ROUND(I170*H170,2)</f>
        <v>0</v>
      </c>
      <c r="BL170" s="17" t="s">
        <v>132</v>
      </c>
      <c r="BM170" s="222" t="s">
        <v>196</v>
      </c>
    </row>
    <row r="171" s="15" customFormat="1">
      <c r="A171" s="15"/>
      <c r="B171" s="247"/>
      <c r="C171" s="248"/>
      <c r="D171" s="226" t="s">
        <v>134</v>
      </c>
      <c r="E171" s="249" t="s">
        <v>1</v>
      </c>
      <c r="F171" s="250" t="s">
        <v>197</v>
      </c>
      <c r="G171" s="248"/>
      <c r="H171" s="249" t="s">
        <v>1</v>
      </c>
      <c r="I171" s="251"/>
      <c r="J171" s="248"/>
      <c r="K171" s="248"/>
      <c r="L171" s="252"/>
      <c r="M171" s="253"/>
      <c r="N171" s="254"/>
      <c r="O171" s="254"/>
      <c r="P171" s="254"/>
      <c r="Q171" s="254"/>
      <c r="R171" s="254"/>
      <c r="S171" s="254"/>
      <c r="T171" s="25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56" t="s">
        <v>134</v>
      </c>
      <c r="AU171" s="256" t="s">
        <v>86</v>
      </c>
      <c r="AV171" s="15" t="s">
        <v>84</v>
      </c>
      <c r="AW171" s="15" t="s">
        <v>36</v>
      </c>
      <c r="AX171" s="15" t="s">
        <v>79</v>
      </c>
      <c r="AY171" s="256" t="s">
        <v>125</v>
      </c>
    </row>
    <row r="172" s="13" customFormat="1">
      <c r="A172" s="13"/>
      <c r="B172" s="224"/>
      <c r="C172" s="225"/>
      <c r="D172" s="226" t="s">
        <v>134</v>
      </c>
      <c r="E172" s="227" t="s">
        <v>1</v>
      </c>
      <c r="F172" s="228" t="s">
        <v>198</v>
      </c>
      <c r="G172" s="225"/>
      <c r="H172" s="229">
        <v>137.785</v>
      </c>
      <c r="I172" s="230"/>
      <c r="J172" s="225"/>
      <c r="K172" s="225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134</v>
      </c>
      <c r="AU172" s="235" t="s">
        <v>86</v>
      </c>
      <c r="AV172" s="13" t="s">
        <v>86</v>
      </c>
      <c r="AW172" s="13" t="s">
        <v>36</v>
      </c>
      <c r="AX172" s="13" t="s">
        <v>79</v>
      </c>
      <c r="AY172" s="235" t="s">
        <v>125</v>
      </c>
    </row>
    <row r="173" s="13" customFormat="1">
      <c r="A173" s="13"/>
      <c r="B173" s="224"/>
      <c r="C173" s="225"/>
      <c r="D173" s="226" t="s">
        <v>134</v>
      </c>
      <c r="E173" s="227" t="s">
        <v>1</v>
      </c>
      <c r="F173" s="228" t="s">
        <v>199</v>
      </c>
      <c r="G173" s="225"/>
      <c r="H173" s="229">
        <v>16.559999999999999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134</v>
      </c>
      <c r="AU173" s="235" t="s">
        <v>86</v>
      </c>
      <c r="AV173" s="13" t="s">
        <v>86</v>
      </c>
      <c r="AW173" s="13" t="s">
        <v>36</v>
      </c>
      <c r="AX173" s="13" t="s">
        <v>79</v>
      </c>
      <c r="AY173" s="235" t="s">
        <v>125</v>
      </c>
    </row>
    <row r="174" s="13" customFormat="1">
      <c r="A174" s="13"/>
      <c r="B174" s="224"/>
      <c r="C174" s="225"/>
      <c r="D174" s="226" t="s">
        <v>134</v>
      </c>
      <c r="E174" s="227" t="s">
        <v>1</v>
      </c>
      <c r="F174" s="228" t="s">
        <v>200</v>
      </c>
      <c r="G174" s="225"/>
      <c r="H174" s="229">
        <v>-9.5899999999999999</v>
      </c>
      <c r="I174" s="230"/>
      <c r="J174" s="225"/>
      <c r="K174" s="225"/>
      <c r="L174" s="231"/>
      <c r="M174" s="232"/>
      <c r="N174" s="233"/>
      <c r="O174" s="233"/>
      <c r="P174" s="233"/>
      <c r="Q174" s="233"/>
      <c r="R174" s="233"/>
      <c r="S174" s="233"/>
      <c r="T174" s="23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5" t="s">
        <v>134</v>
      </c>
      <c r="AU174" s="235" t="s">
        <v>86</v>
      </c>
      <c r="AV174" s="13" t="s">
        <v>86</v>
      </c>
      <c r="AW174" s="13" t="s">
        <v>36</v>
      </c>
      <c r="AX174" s="13" t="s">
        <v>79</v>
      </c>
      <c r="AY174" s="235" t="s">
        <v>125</v>
      </c>
    </row>
    <row r="175" s="13" customFormat="1">
      <c r="A175" s="13"/>
      <c r="B175" s="224"/>
      <c r="C175" s="225"/>
      <c r="D175" s="226" t="s">
        <v>134</v>
      </c>
      <c r="E175" s="227" t="s">
        <v>1</v>
      </c>
      <c r="F175" s="228" t="s">
        <v>201</v>
      </c>
      <c r="G175" s="225"/>
      <c r="H175" s="229">
        <v>-4.8719999999999999</v>
      </c>
      <c r="I175" s="230"/>
      <c r="J175" s="225"/>
      <c r="K175" s="225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134</v>
      </c>
      <c r="AU175" s="235" t="s">
        <v>86</v>
      </c>
      <c r="AV175" s="13" t="s">
        <v>86</v>
      </c>
      <c r="AW175" s="13" t="s">
        <v>36</v>
      </c>
      <c r="AX175" s="13" t="s">
        <v>79</v>
      </c>
      <c r="AY175" s="235" t="s">
        <v>125</v>
      </c>
    </row>
    <row r="176" s="14" customFormat="1">
      <c r="A176" s="14"/>
      <c r="B176" s="236"/>
      <c r="C176" s="237"/>
      <c r="D176" s="226" t="s">
        <v>134</v>
      </c>
      <c r="E176" s="238" t="s">
        <v>1</v>
      </c>
      <c r="F176" s="239" t="s">
        <v>136</v>
      </c>
      <c r="G176" s="237"/>
      <c r="H176" s="240">
        <v>139.88299999999998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134</v>
      </c>
      <c r="AU176" s="246" t="s">
        <v>86</v>
      </c>
      <c r="AV176" s="14" t="s">
        <v>132</v>
      </c>
      <c r="AW176" s="14" t="s">
        <v>36</v>
      </c>
      <c r="AX176" s="14" t="s">
        <v>84</v>
      </c>
      <c r="AY176" s="246" t="s">
        <v>125</v>
      </c>
    </row>
    <row r="177" s="2" customFormat="1" ht="37.8" customHeight="1">
      <c r="A177" s="38"/>
      <c r="B177" s="39"/>
      <c r="C177" s="211" t="s">
        <v>8</v>
      </c>
      <c r="D177" s="211" t="s">
        <v>127</v>
      </c>
      <c r="E177" s="212" t="s">
        <v>202</v>
      </c>
      <c r="F177" s="213" t="s">
        <v>203</v>
      </c>
      <c r="G177" s="214" t="s">
        <v>172</v>
      </c>
      <c r="H177" s="215">
        <v>1818.479</v>
      </c>
      <c r="I177" s="216"/>
      <c r="J177" s="217">
        <f>ROUND(I177*H177,2)</f>
        <v>0</v>
      </c>
      <c r="K177" s="213" t="s">
        <v>131</v>
      </c>
      <c r="L177" s="44"/>
      <c r="M177" s="218" t="s">
        <v>1</v>
      </c>
      <c r="N177" s="219" t="s">
        <v>44</v>
      </c>
      <c r="O177" s="91"/>
      <c r="P177" s="220">
        <f>O177*H177</f>
        <v>0</v>
      </c>
      <c r="Q177" s="220">
        <v>0</v>
      </c>
      <c r="R177" s="220">
        <f>Q177*H177</f>
        <v>0</v>
      </c>
      <c r="S177" s="220">
        <v>0</v>
      </c>
      <c r="T177" s="221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2" t="s">
        <v>132</v>
      </c>
      <c r="AT177" s="222" t="s">
        <v>127</v>
      </c>
      <c r="AU177" s="222" t="s">
        <v>86</v>
      </c>
      <c r="AY177" s="17" t="s">
        <v>125</v>
      </c>
      <c r="BE177" s="223">
        <f>IF(N177="základní",J177,0)</f>
        <v>0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17" t="s">
        <v>84</v>
      </c>
      <c r="BK177" s="223">
        <f>ROUND(I177*H177,2)</f>
        <v>0</v>
      </c>
      <c r="BL177" s="17" t="s">
        <v>132</v>
      </c>
      <c r="BM177" s="222" t="s">
        <v>204</v>
      </c>
    </row>
    <row r="178" s="13" customFormat="1">
      <c r="A178" s="13"/>
      <c r="B178" s="224"/>
      <c r="C178" s="225"/>
      <c r="D178" s="226" t="s">
        <v>134</v>
      </c>
      <c r="E178" s="227" t="s">
        <v>1</v>
      </c>
      <c r="F178" s="228" t="s">
        <v>205</v>
      </c>
      <c r="G178" s="225"/>
      <c r="H178" s="229">
        <v>1818.479</v>
      </c>
      <c r="I178" s="230"/>
      <c r="J178" s="225"/>
      <c r="K178" s="225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134</v>
      </c>
      <c r="AU178" s="235" t="s">
        <v>86</v>
      </c>
      <c r="AV178" s="13" t="s">
        <v>86</v>
      </c>
      <c r="AW178" s="13" t="s">
        <v>36</v>
      </c>
      <c r="AX178" s="13" t="s">
        <v>84</v>
      </c>
      <c r="AY178" s="235" t="s">
        <v>125</v>
      </c>
    </row>
    <row r="179" s="2" customFormat="1" ht="24.15" customHeight="1">
      <c r="A179" s="38"/>
      <c r="B179" s="39"/>
      <c r="C179" s="211" t="s">
        <v>206</v>
      </c>
      <c r="D179" s="211" t="s">
        <v>127</v>
      </c>
      <c r="E179" s="212" t="s">
        <v>207</v>
      </c>
      <c r="F179" s="213" t="s">
        <v>208</v>
      </c>
      <c r="G179" s="214" t="s">
        <v>172</v>
      </c>
      <c r="H179" s="215">
        <v>14.462</v>
      </c>
      <c r="I179" s="216"/>
      <c r="J179" s="217">
        <f>ROUND(I179*H179,2)</f>
        <v>0</v>
      </c>
      <c r="K179" s="213" t="s">
        <v>131</v>
      </c>
      <c r="L179" s="44"/>
      <c r="M179" s="218" t="s">
        <v>1</v>
      </c>
      <c r="N179" s="219" t="s">
        <v>44</v>
      </c>
      <c r="O179" s="91"/>
      <c r="P179" s="220">
        <f>O179*H179</f>
        <v>0</v>
      </c>
      <c r="Q179" s="220">
        <v>0</v>
      </c>
      <c r="R179" s="220">
        <f>Q179*H179</f>
        <v>0</v>
      </c>
      <c r="S179" s="220">
        <v>0</v>
      </c>
      <c r="T179" s="221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2" t="s">
        <v>132</v>
      </c>
      <c r="AT179" s="222" t="s">
        <v>127</v>
      </c>
      <c r="AU179" s="222" t="s">
        <v>86</v>
      </c>
      <c r="AY179" s="17" t="s">
        <v>125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17" t="s">
        <v>84</v>
      </c>
      <c r="BK179" s="223">
        <f>ROUND(I179*H179,2)</f>
        <v>0</v>
      </c>
      <c r="BL179" s="17" t="s">
        <v>132</v>
      </c>
      <c r="BM179" s="222" t="s">
        <v>209</v>
      </c>
    </row>
    <row r="180" s="13" customFormat="1">
      <c r="A180" s="13"/>
      <c r="B180" s="224"/>
      <c r="C180" s="225"/>
      <c r="D180" s="226" t="s">
        <v>134</v>
      </c>
      <c r="E180" s="227" t="s">
        <v>1</v>
      </c>
      <c r="F180" s="228" t="s">
        <v>210</v>
      </c>
      <c r="G180" s="225"/>
      <c r="H180" s="229">
        <v>14.462</v>
      </c>
      <c r="I180" s="230"/>
      <c r="J180" s="225"/>
      <c r="K180" s="225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134</v>
      </c>
      <c r="AU180" s="235" t="s">
        <v>86</v>
      </c>
      <c r="AV180" s="13" t="s">
        <v>86</v>
      </c>
      <c r="AW180" s="13" t="s">
        <v>36</v>
      </c>
      <c r="AX180" s="13" t="s">
        <v>84</v>
      </c>
      <c r="AY180" s="235" t="s">
        <v>125</v>
      </c>
    </row>
    <row r="181" s="2" customFormat="1" ht="33" customHeight="1">
      <c r="A181" s="38"/>
      <c r="B181" s="39"/>
      <c r="C181" s="211" t="s">
        <v>211</v>
      </c>
      <c r="D181" s="211" t="s">
        <v>127</v>
      </c>
      <c r="E181" s="212" t="s">
        <v>212</v>
      </c>
      <c r="F181" s="213" t="s">
        <v>213</v>
      </c>
      <c r="G181" s="214" t="s">
        <v>214</v>
      </c>
      <c r="H181" s="215">
        <v>251.78899999999999</v>
      </c>
      <c r="I181" s="216"/>
      <c r="J181" s="217">
        <f>ROUND(I181*H181,2)</f>
        <v>0</v>
      </c>
      <c r="K181" s="213" t="s">
        <v>131</v>
      </c>
      <c r="L181" s="44"/>
      <c r="M181" s="218" t="s">
        <v>1</v>
      </c>
      <c r="N181" s="219" t="s">
        <v>44</v>
      </c>
      <c r="O181" s="91"/>
      <c r="P181" s="220">
        <f>O181*H181</f>
        <v>0</v>
      </c>
      <c r="Q181" s="220">
        <v>0</v>
      </c>
      <c r="R181" s="220">
        <f>Q181*H181</f>
        <v>0</v>
      </c>
      <c r="S181" s="220">
        <v>0</v>
      </c>
      <c r="T181" s="221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2" t="s">
        <v>132</v>
      </c>
      <c r="AT181" s="222" t="s">
        <v>127</v>
      </c>
      <c r="AU181" s="222" t="s">
        <v>86</v>
      </c>
      <c r="AY181" s="17" t="s">
        <v>125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17" t="s">
        <v>84</v>
      </c>
      <c r="BK181" s="223">
        <f>ROUND(I181*H181,2)</f>
        <v>0</v>
      </c>
      <c r="BL181" s="17" t="s">
        <v>132</v>
      </c>
      <c r="BM181" s="222" t="s">
        <v>215</v>
      </c>
    </row>
    <row r="182" s="13" customFormat="1">
      <c r="A182" s="13"/>
      <c r="B182" s="224"/>
      <c r="C182" s="225"/>
      <c r="D182" s="226" t="s">
        <v>134</v>
      </c>
      <c r="E182" s="227" t="s">
        <v>1</v>
      </c>
      <c r="F182" s="228" t="s">
        <v>216</v>
      </c>
      <c r="G182" s="225"/>
      <c r="H182" s="229">
        <v>251.78899999999999</v>
      </c>
      <c r="I182" s="230"/>
      <c r="J182" s="225"/>
      <c r="K182" s="225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134</v>
      </c>
      <c r="AU182" s="235" t="s">
        <v>86</v>
      </c>
      <c r="AV182" s="13" t="s">
        <v>86</v>
      </c>
      <c r="AW182" s="13" t="s">
        <v>36</v>
      </c>
      <c r="AX182" s="13" t="s">
        <v>84</v>
      </c>
      <c r="AY182" s="235" t="s">
        <v>125</v>
      </c>
    </row>
    <row r="183" s="2" customFormat="1" ht="16.5" customHeight="1">
      <c r="A183" s="38"/>
      <c r="B183" s="39"/>
      <c r="C183" s="211" t="s">
        <v>217</v>
      </c>
      <c r="D183" s="211" t="s">
        <v>127</v>
      </c>
      <c r="E183" s="212" t="s">
        <v>218</v>
      </c>
      <c r="F183" s="213" t="s">
        <v>219</v>
      </c>
      <c r="G183" s="214" t="s">
        <v>172</v>
      </c>
      <c r="H183" s="215">
        <v>139.88300000000001</v>
      </c>
      <c r="I183" s="216"/>
      <c r="J183" s="217">
        <f>ROUND(I183*H183,2)</f>
        <v>0</v>
      </c>
      <c r="K183" s="213" t="s">
        <v>131</v>
      </c>
      <c r="L183" s="44"/>
      <c r="M183" s="218" t="s">
        <v>1</v>
      </c>
      <c r="N183" s="219" t="s">
        <v>44</v>
      </c>
      <c r="O183" s="91"/>
      <c r="P183" s="220">
        <f>O183*H183</f>
        <v>0</v>
      </c>
      <c r="Q183" s="220">
        <v>0</v>
      </c>
      <c r="R183" s="220">
        <f>Q183*H183</f>
        <v>0</v>
      </c>
      <c r="S183" s="220">
        <v>0</v>
      </c>
      <c r="T183" s="221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2" t="s">
        <v>132</v>
      </c>
      <c r="AT183" s="222" t="s">
        <v>127</v>
      </c>
      <c r="AU183" s="222" t="s">
        <v>86</v>
      </c>
      <c r="AY183" s="17" t="s">
        <v>125</v>
      </c>
      <c r="BE183" s="223">
        <f>IF(N183="základní",J183,0)</f>
        <v>0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17" t="s">
        <v>84</v>
      </c>
      <c r="BK183" s="223">
        <f>ROUND(I183*H183,2)</f>
        <v>0</v>
      </c>
      <c r="BL183" s="17" t="s">
        <v>132</v>
      </c>
      <c r="BM183" s="222" t="s">
        <v>220</v>
      </c>
    </row>
    <row r="184" s="13" customFormat="1">
      <c r="A184" s="13"/>
      <c r="B184" s="224"/>
      <c r="C184" s="225"/>
      <c r="D184" s="226" t="s">
        <v>134</v>
      </c>
      <c r="E184" s="227" t="s">
        <v>1</v>
      </c>
      <c r="F184" s="228" t="s">
        <v>221</v>
      </c>
      <c r="G184" s="225"/>
      <c r="H184" s="229">
        <v>139.88300000000001</v>
      </c>
      <c r="I184" s="230"/>
      <c r="J184" s="225"/>
      <c r="K184" s="225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134</v>
      </c>
      <c r="AU184" s="235" t="s">
        <v>86</v>
      </c>
      <c r="AV184" s="13" t="s">
        <v>86</v>
      </c>
      <c r="AW184" s="13" t="s">
        <v>36</v>
      </c>
      <c r="AX184" s="13" t="s">
        <v>84</v>
      </c>
      <c r="AY184" s="235" t="s">
        <v>125</v>
      </c>
    </row>
    <row r="185" s="2" customFormat="1" ht="24.15" customHeight="1">
      <c r="A185" s="38"/>
      <c r="B185" s="39"/>
      <c r="C185" s="211" t="s">
        <v>222</v>
      </c>
      <c r="D185" s="211" t="s">
        <v>127</v>
      </c>
      <c r="E185" s="212" t="s">
        <v>223</v>
      </c>
      <c r="F185" s="213" t="s">
        <v>224</v>
      </c>
      <c r="G185" s="214" t="s">
        <v>172</v>
      </c>
      <c r="H185" s="215">
        <v>19.692</v>
      </c>
      <c r="I185" s="216"/>
      <c r="J185" s="217">
        <f>ROUND(I185*H185,2)</f>
        <v>0</v>
      </c>
      <c r="K185" s="213" t="s">
        <v>131</v>
      </c>
      <c r="L185" s="44"/>
      <c r="M185" s="218" t="s">
        <v>1</v>
      </c>
      <c r="N185" s="219" t="s">
        <v>44</v>
      </c>
      <c r="O185" s="91"/>
      <c r="P185" s="220">
        <f>O185*H185</f>
        <v>0</v>
      </c>
      <c r="Q185" s="220">
        <v>0</v>
      </c>
      <c r="R185" s="220">
        <f>Q185*H185</f>
        <v>0</v>
      </c>
      <c r="S185" s="220">
        <v>0</v>
      </c>
      <c r="T185" s="221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2" t="s">
        <v>132</v>
      </c>
      <c r="AT185" s="222" t="s">
        <v>127</v>
      </c>
      <c r="AU185" s="222" t="s">
        <v>86</v>
      </c>
      <c r="AY185" s="17" t="s">
        <v>125</v>
      </c>
      <c r="BE185" s="223">
        <f>IF(N185="základní",J185,0)</f>
        <v>0</v>
      </c>
      <c r="BF185" s="223">
        <f>IF(N185="snížená",J185,0)</f>
        <v>0</v>
      </c>
      <c r="BG185" s="223">
        <f>IF(N185="zákl. přenesená",J185,0)</f>
        <v>0</v>
      </c>
      <c r="BH185" s="223">
        <f>IF(N185="sníž. přenesená",J185,0)</f>
        <v>0</v>
      </c>
      <c r="BI185" s="223">
        <f>IF(N185="nulová",J185,0)</f>
        <v>0</v>
      </c>
      <c r="BJ185" s="17" t="s">
        <v>84</v>
      </c>
      <c r="BK185" s="223">
        <f>ROUND(I185*H185,2)</f>
        <v>0</v>
      </c>
      <c r="BL185" s="17" t="s">
        <v>132</v>
      </c>
      <c r="BM185" s="222" t="s">
        <v>225</v>
      </c>
    </row>
    <row r="186" s="13" customFormat="1">
      <c r="A186" s="13"/>
      <c r="B186" s="224"/>
      <c r="C186" s="225"/>
      <c r="D186" s="226" t="s">
        <v>134</v>
      </c>
      <c r="E186" s="227" t="s">
        <v>1</v>
      </c>
      <c r="F186" s="228" t="s">
        <v>226</v>
      </c>
      <c r="G186" s="225"/>
      <c r="H186" s="229">
        <v>4.8719999999999999</v>
      </c>
      <c r="I186" s="230"/>
      <c r="J186" s="225"/>
      <c r="K186" s="225"/>
      <c r="L186" s="231"/>
      <c r="M186" s="232"/>
      <c r="N186" s="233"/>
      <c r="O186" s="233"/>
      <c r="P186" s="233"/>
      <c r="Q186" s="233"/>
      <c r="R186" s="233"/>
      <c r="S186" s="233"/>
      <c r="T186" s="23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5" t="s">
        <v>134</v>
      </c>
      <c r="AU186" s="235" t="s">
        <v>86</v>
      </c>
      <c r="AV186" s="13" t="s">
        <v>86</v>
      </c>
      <c r="AW186" s="13" t="s">
        <v>36</v>
      </c>
      <c r="AX186" s="13" t="s">
        <v>79</v>
      </c>
      <c r="AY186" s="235" t="s">
        <v>125</v>
      </c>
    </row>
    <row r="187" s="13" customFormat="1">
      <c r="A187" s="13"/>
      <c r="B187" s="224"/>
      <c r="C187" s="225"/>
      <c r="D187" s="226" t="s">
        <v>134</v>
      </c>
      <c r="E187" s="227" t="s">
        <v>1</v>
      </c>
      <c r="F187" s="228" t="s">
        <v>227</v>
      </c>
      <c r="G187" s="225"/>
      <c r="H187" s="229">
        <v>12.76</v>
      </c>
      <c r="I187" s="230"/>
      <c r="J187" s="225"/>
      <c r="K187" s="225"/>
      <c r="L187" s="231"/>
      <c r="M187" s="232"/>
      <c r="N187" s="233"/>
      <c r="O187" s="233"/>
      <c r="P187" s="233"/>
      <c r="Q187" s="233"/>
      <c r="R187" s="233"/>
      <c r="S187" s="233"/>
      <c r="T187" s="23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5" t="s">
        <v>134</v>
      </c>
      <c r="AU187" s="235" t="s">
        <v>86</v>
      </c>
      <c r="AV187" s="13" t="s">
        <v>86</v>
      </c>
      <c r="AW187" s="13" t="s">
        <v>36</v>
      </c>
      <c r="AX187" s="13" t="s">
        <v>79</v>
      </c>
      <c r="AY187" s="235" t="s">
        <v>125</v>
      </c>
    </row>
    <row r="188" s="13" customFormat="1">
      <c r="A188" s="13"/>
      <c r="B188" s="224"/>
      <c r="C188" s="225"/>
      <c r="D188" s="226" t="s">
        <v>134</v>
      </c>
      <c r="E188" s="227" t="s">
        <v>1</v>
      </c>
      <c r="F188" s="228" t="s">
        <v>228</v>
      </c>
      <c r="G188" s="225"/>
      <c r="H188" s="229">
        <v>2.0600000000000001</v>
      </c>
      <c r="I188" s="230"/>
      <c r="J188" s="225"/>
      <c r="K188" s="225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134</v>
      </c>
      <c r="AU188" s="235" t="s">
        <v>86</v>
      </c>
      <c r="AV188" s="13" t="s">
        <v>86</v>
      </c>
      <c r="AW188" s="13" t="s">
        <v>36</v>
      </c>
      <c r="AX188" s="13" t="s">
        <v>79</v>
      </c>
      <c r="AY188" s="235" t="s">
        <v>125</v>
      </c>
    </row>
    <row r="189" s="14" customFormat="1">
      <c r="A189" s="14"/>
      <c r="B189" s="236"/>
      <c r="C189" s="237"/>
      <c r="D189" s="226" t="s">
        <v>134</v>
      </c>
      <c r="E189" s="238" t="s">
        <v>1</v>
      </c>
      <c r="F189" s="239" t="s">
        <v>136</v>
      </c>
      <c r="G189" s="237"/>
      <c r="H189" s="240">
        <v>19.691999999999997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6" t="s">
        <v>134</v>
      </c>
      <c r="AU189" s="246" t="s">
        <v>86</v>
      </c>
      <c r="AV189" s="14" t="s">
        <v>132</v>
      </c>
      <c r="AW189" s="14" t="s">
        <v>36</v>
      </c>
      <c r="AX189" s="14" t="s">
        <v>84</v>
      </c>
      <c r="AY189" s="246" t="s">
        <v>125</v>
      </c>
    </row>
    <row r="190" s="2" customFormat="1" ht="16.5" customHeight="1">
      <c r="A190" s="38"/>
      <c r="B190" s="39"/>
      <c r="C190" s="257" t="s">
        <v>229</v>
      </c>
      <c r="D190" s="257" t="s">
        <v>230</v>
      </c>
      <c r="E190" s="258" t="s">
        <v>231</v>
      </c>
      <c r="F190" s="259" t="s">
        <v>232</v>
      </c>
      <c r="G190" s="260" t="s">
        <v>214</v>
      </c>
      <c r="H190" s="261">
        <v>25.52</v>
      </c>
      <c r="I190" s="262"/>
      <c r="J190" s="263">
        <f>ROUND(I190*H190,2)</f>
        <v>0</v>
      </c>
      <c r="K190" s="259" t="s">
        <v>131</v>
      </c>
      <c r="L190" s="264"/>
      <c r="M190" s="265" t="s">
        <v>1</v>
      </c>
      <c r="N190" s="266" t="s">
        <v>44</v>
      </c>
      <c r="O190" s="91"/>
      <c r="P190" s="220">
        <f>O190*H190</f>
        <v>0</v>
      </c>
      <c r="Q190" s="220">
        <v>1</v>
      </c>
      <c r="R190" s="220">
        <f>Q190*H190</f>
        <v>25.52</v>
      </c>
      <c r="S190" s="220">
        <v>0</v>
      </c>
      <c r="T190" s="221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2" t="s">
        <v>169</v>
      </c>
      <c r="AT190" s="222" t="s">
        <v>230</v>
      </c>
      <c r="AU190" s="222" t="s">
        <v>86</v>
      </c>
      <c r="AY190" s="17" t="s">
        <v>125</v>
      </c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17" t="s">
        <v>84</v>
      </c>
      <c r="BK190" s="223">
        <f>ROUND(I190*H190,2)</f>
        <v>0</v>
      </c>
      <c r="BL190" s="17" t="s">
        <v>132</v>
      </c>
      <c r="BM190" s="222" t="s">
        <v>233</v>
      </c>
    </row>
    <row r="191" s="13" customFormat="1">
      <c r="A191" s="13"/>
      <c r="B191" s="224"/>
      <c r="C191" s="225"/>
      <c r="D191" s="226" t="s">
        <v>134</v>
      </c>
      <c r="E191" s="227" t="s">
        <v>1</v>
      </c>
      <c r="F191" s="228" t="s">
        <v>234</v>
      </c>
      <c r="G191" s="225"/>
      <c r="H191" s="229">
        <v>25.52</v>
      </c>
      <c r="I191" s="230"/>
      <c r="J191" s="225"/>
      <c r="K191" s="225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134</v>
      </c>
      <c r="AU191" s="235" t="s">
        <v>86</v>
      </c>
      <c r="AV191" s="13" t="s">
        <v>86</v>
      </c>
      <c r="AW191" s="13" t="s">
        <v>36</v>
      </c>
      <c r="AX191" s="13" t="s">
        <v>84</v>
      </c>
      <c r="AY191" s="235" t="s">
        <v>125</v>
      </c>
    </row>
    <row r="192" s="2" customFormat="1" ht="24.15" customHeight="1">
      <c r="A192" s="38"/>
      <c r="B192" s="39"/>
      <c r="C192" s="211" t="s">
        <v>235</v>
      </c>
      <c r="D192" s="211" t="s">
        <v>127</v>
      </c>
      <c r="E192" s="212" t="s">
        <v>236</v>
      </c>
      <c r="F192" s="213" t="s">
        <v>237</v>
      </c>
      <c r="G192" s="214" t="s">
        <v>130</v>
      </c>
      <c r="H192" s="215">
        <v>95.239999999999995</v>
      </c>
      <c r="I192" s="216"/>
      <c r="J192" s="217">
        <f>ROUND(I192*H192,2)</f>
        <v>0</v>
      </c>
      <c r="K192" s="213" t="s">
        <v>131</v>
      </c>
      <c r="L192" s="44"/>
      <c r="M192" s="218" t="s">
        <v>1</v>
      </c>
      <c r="N192" s="219" t="s">
        <v>44</v>
      </c>
      <c r="O192" s="91"/>
      <c r="P192" s="220">
        <f>O192*H192</f>
        <v>0</v>
      </c>
      <c r="Q192" s="220">
        <v>0</v>
      </c>
      <c r="R192" s="220">
        <f>Q192*H192</f>
        <v>0</v>
      </c>
      <c r="S192" s="220">
        <v>0</v>
      </c>
      <c r="T192" s="221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2" t="s">
        <v>132</v>
      </c>
      <c r="AT192" s="222" t="s">
        <v>127</v>
      </c>
      <c r="AU192" s="222" t="s">
        <v>86</v>
      </c>
      <c r="AY192" s="17" t="s">
        <v>125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17" t="s">
        <v>84</v>
      </c>
      <c r="BK192" s="223">
        <f>ROUND(I192*H192,2)</f>
        <v>0</v>
      </c>
      <c r="BL192" s="17" t="s">
        <v>132</v>
      </c>
      <c r="BM192" s="222" t="s">
        <v>238</v>
      </c>
    </row>
    <row r="193" s="13" customFormat="1">
      <c r="A193" s="13"/>
      <c r="B193" s="224"/>
      <c r="C193" s="225"/>
      <c r="D193" s="226" t="s">
        <v>134</v>
      </c>
      <c r="E193" s="227" t="s">
        <v>1</v>
      </c>
      <c r="F193" s="228" t="s">
        <v>239</v>
      </c>
      <c r="G193" s="225"/>
      <c r="H193" s="229">
        <v>95.239999999999995</v>
      </c>
      <c r="I193" s="230"/>
      <c r="J193" s="225"/>
      <c r="K193" s="225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134</v>
      </c>
      <c r="AU193" s="235" t="s">
        <v>86</v>
      </c>
      <c r="AV193" s="13" t="s">
        <v>86</v>
      </c>
      <c r="AW193" s="13" t="s">
        <v>36</v>
      </c>
      <c r="AX193" s="13" t="s">
        <v>84</v>
      </c>
      <c r="AY193" s="235" t="s">
        <v>125</v>
      </c>
    </row>
    <row r="194" s="2" customFormat="1" ht="24.15" customHeight="1">
      <c r="A194" s="38"/>
      <c r="B194" s="39"/>
      <c r="C194" s="211" t="s">
        <v>240</v>
      </c>
      <c r="D194" s="211" t="s">
        <v>127</v>
      </c>
      <c r="E194" s="212" t="s">
        <v>241</v>
      </c>
      <c r="F194" s="213" t="s">
        <v>242</v>
      </c>
      <c r="G194" s="214" t="s">
        <v>130</v>
      </c>
      <c r="H194" s="215">
        <v>95.239999999999995</v>
      </c>
      <c r="I194" s="216"/>
      <c r="J194" s="217">
        <f>ROUND(I194*H194,2)</f>
        <v>0</v>
      </c>
      <c r="K194" s="213" t="s">
        <v>131</v>
      </c>
      <c r="L194" s="44"/>
      <c r="M194" s="218" t="s">
        <v>1</v>
      </c>
      <c r="N194" s="219" t="s">
        <v>44</v>
      </c>
      <c r="O194" s="91"/>
      <c r="P194" s="220">
        <f>O194*H194</f>
        <v>0</v>
      </c>
      <c r="Q194" s="220">
        <v>0</v>
      </c>
      <c r="R194" s="220">
        <f>Q194*H194</f>
        <v>0</v>
      </c>
      <c r="S194" s="220">
        <v>0</v>
      </c>
      <c r="T194" s="221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2" t="s">
        <v>132</v>
      </c>
      <c r="AT194" s="222" t="s">
        <v>127</v>
      </c>
      <c r="AU194" s="222" t="s">
        <v>86</v>
      </c>
      <c r="AY194" s="17" t="s">
        <v>125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17" t="s">
        <v>84</v>
      </c>
      <c r="BK194" s="223">
        <f>ROUND(I194*H194,2)</f>
        <v>0</v>
      </c>
      <c r="BL194" s="17" t="s">
        <v>132</v>
      </c>
      <c r="BM194" s="222" t="s">
        <v>243</v>
      </c>
    </row>
    <row r="195" s="2" customFormat="1" ht="16.5" customHeight="1">
      <c r="A195" s="38"/>
      <c r="B195" s="39"/>
      <c r="C195" s="257" t="s">
        <v>244</v>
      </c>
      <c r="D195" s="257" t="s">
        <v>230</v>
      </c>
      <c r="E195" s="258" t="s">
        <v>245</v>
      </c>
      <c r="F195" s="259" t="s">
        <v>246</v>
      </c>
      <c r="G195" s="260" t="s">
        <v>247</v>
      </c>
      <c r="H195" s="261">
        <v>3.8100000000000001</v>
      </c>
      <c r="I195" s="262"/>
      <c r="J195" s="263">
        <f>ROUND(I195*H195,2)</f>
        <v>0</v>
      </c>
      <c r="K195" s="259" t="s">
        <v>131</v>
      </c>
      <c r="L195" s="264"/>
      <c r="M195" s="265" t="s">
        <v>1</v>
      </c>
      <c r="N195" s="266" t="s">
        <v>44</v>
      </c>
      <c r="O195" s="91"/>
      <c r="P195" s="220">
        <f>O195*H195</f>
        <v>0</v>
      </c>
      <c r="Q195" s="220">
        <v>0.001</v>
      </c>
      <c r="R195" s="220">
        <f>Q195*H195</f>
        <v>0.00381</v>
      </c>
      <c r="S195" s="220">
        <v>0</v>
      </c>
      <c r="T195" s="221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2" t="s">
        <v>169</v>
      </c>
      <c r="AT195" s="222" t="s">
        <v>230</v>
      </c>
      <c r="AU195" s="222" t="s">
        <v>86</v>
      </c>
      <c r="AY195" s="17" t="s">
        <v>125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17" t="s">
        <v>84</v>
      </c>
      <c r="BK195" s="223">
        <f>ROUND(I195*H195,2)</f>
        <v>0</v>
      </c>
      <c r="BL195" s="17" t="s">
        <v>132</v>
      </c>
      <c r="BM195" s="222" t="s">
        <v>248</v>
      </c>
    </row>
    <row r="196" s="13" customFormat="1">
      <c r="A196" s="13"/>
      <c r="B196" s="224"/>
      <c r="C196" s="225"/>
      <c r="D196" s="226" t="s">
        <v>134</v>
      </c>
      <c r="E196" s="227" t="s">
        <v>1</v>
      </c>
      <c r="F196" s="228" t="s">
        <v>249</v>
      </c>
      <c r="G196" s="225"/>
      <c r="H196" s="229">
        <v>3.8100000000000001</v>
      </c>
      <c r="I196" s="230"/>
      <c r="J196" s="225"/>
      <c r="K196" s="225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134</v>
      </c>
      <c r="AU196" s="235" t="s">
        <v>86</v>
      </c>
      <c r="AV196" s="13" t="s">
        <v>86</v>
      </c>
      <c r="AW196" s="13" t="s">
        <v>36</v>
      </c>
      <c r="AX196" s="13" t="s">
        <v>84</v>
      </c>
      <c r="AY196" s="235" t="s">
        <v>125</v>
      </c>
    </row>
    <row r="197" s="2" customFormat="1" ht="24.15" customHeight="1">
      <c r="A197" s="38"/>
      <c r="B197" s="39"/>
      <c r="C197" s="211" t="s">
        <v>7</v>
      </c>
      <c r="D197" s="211" t="s">
        <v>127</v>
      </c>
      <c r="E197" s="212" t="s">
        <v>250</v>
      </c>
      <c r="F197" s="213" t="s">
        <v>251</v>
      </c>
      <c r="G197" s="214" t="s">
        <v>130</v>
      </c>
      <c r="H197" s="215">
        <v>243.83500000000001</v>
      </c>
      <c r="I197" s="216"/>
      <c r="J197" s="217">
        <f>ROUND(I197*H197,2)</f>
        <v>0</v>
      </c>
      <c r="K197" s="213" t="s">
        <v>131</v>
      </c>
      <c r="L197" s="44"/>
      <c r="M197" s="218" t="s">
        <v>1</v>
      </c>
      <c r="N197" s="219" t="s">
        <v>44</v>
      </c>
      <c r="O197" s="91"/>
      <c r="P197" s="220">
        <f>O197*H197</f>
        <v>0</v>
      </c>
      <c r="Q197" s="220">
        <v>0</v>
      </c>
      <c r="R197" s="220">
        <f>Q197*H197</f>
        <v>0</v>
      </c>
      <c r="S197" s="220">
        <v>0</v>
      </c>
      <c r="T197" s="221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2" t="s">
        <v>132</v>
      </c>
      <c r="AT197" s="222" t="s">
        <v>127</v>
      </c>
      <c r="AU197" s="222" t="s">
        <v>86</v>
      </c>
      <c r="AY197" s="17" t="s">
        <v>125</v>
      </c>
      <c r="BE197" s="223">
        <f>IF(N197="základní",J197,0)</f>
        <v>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17" t="s">
        <v>84</v>
      </c>
      <c r="BK197" s="223">
        <f>ROUND(I197*H197,2)</f>
        <v>0</v>
      </c>
      <c r="BL197" s="17" t="s">
        <v>132</v>
      </c>
      <c r="BM197" s="222" t="s">
        <v>252</v>
      </c>
    </row>
    <row r="198" s="13" customFormat="1">
      <c r="A198" s="13"/>
      <c r="B198" s="224"/>
      <c r="C198" s="225"/>
      <c r="D198" s="226" t="s">
        <v>134</v>
      </c>
      <c r="E198" s="227" t="s">
        <v>1</v>
      </c>
      <c r="F198" s="228" t="s">
        <v>253</v>
      </c>
      <c r="G198" s="225"/>
      <c r="H198" s="229">
        <v>243.83500000000001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134</v>
      </c>
      <c r="AU198" s="235" t="s">
        <v>86</v>
      </c>
      <c r="AV198" s="13" t="s">
        <v>86</v>
      </c>
      <c r="AW198" s="13" t="s">
        <v>36</v>
      </c>
      <c r="AX198" s="13" t="s">
        <v>84</v>
      </c>
      <c r="AY198" s="235" t="s">
        <v>125</v>
      </c>
    </row>
    <row r="199" s="2" customFormat="1" ht="16.5" customHeight="1">
      <c r="A199" s="38"/>
      <c r="B199" s="39"/>
      <c r="C199" s="211" t="s">
        <v>254</v>
      </c>
      <c r="D199" s="211" t="s">
        <v>127</v>
      </c>
      <c r="E199" s="212" t="s">
        <v>255</v>
      </c>
      <c r="F199" s="213" t="s">
        <v>256</v>
      </c>
      <c r="G199" s="214" t="s">
        <v>130</v>
      </c>
      <c r="H199" s="215">
        <v>95.239999999999995</v>
      </c>
      <c r="I199" s="216"/>
      <c r="J199" s="217">
        <f>ROUND(I199*H199,2)</f>
        <v>0</v>
      </c>
      <c r="K199" s="213" t="s">
        <v>131</v>
      </c>
      <c r="L199" s="44"/>
      <c r="M199" s="218" t="s">
        <v>1</v>
      </c>
      <c r="N199" s="219" t="s">
        <v>44</v>
      </c>
      <c r="O199" s="91"/>
      <c r="P199" s="220">
        <f>O199*H199</f>
        <v>0</v>
      </c>
      <c r="Q199" s="220">
        <v>0</v>
      </c>
      <c r="R199" s="220">
        <f>Q199*H199</f>
        <v>0</v>
      </c>
      <c r="S199" s="220">
        <v>0</v>
      </c>
      <c r="T199" s="221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2" t="s">
        <v>132</v>
      </c>
      <c r="AT199" s="222" t="s">
        <v>127</v>
      </c>
      <c r="AU199" s="222" t="s">
        <v>86</v>
      </c>
      <c r="AY199" s="17" t="s">
        <v>125</v>
      </c>
      <c r="BE199" s="223">
        <f>IF(N199="základní",J199,0)</f>
        <v>0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17" t="s">
        <v>84</v>
      </c>
      <c r="BK199" s="223">
        <f>ROUND(I199*H199,2)</f>
        <v>0</v>
      </c>
      <c r="BL199" s="17" t="s">
        <v>132</v>
      </c>
      <c r="BM199" s="222" t="s">
        <v>257</v>
      </c>
    </row>
    <row r="200" s="12" customFormat="1" ht="22.8" customHeight="1">
      <c r="A200" s="12"/>
      <c r="B200" s="195"/>
      <c r="C200" s="196"/>
      <c r="D200" s="197" t="s">
        <v>78</v>
      </c>
      <c r="E200" s="209" t="s">
        <v>141</v>
      </c>
      <c r="F200" s="209" t="s">
        <v>258</v>
      </c>
      <c r="G200" s="196"/>
      <c r="H200" s="196"/>
      <c r="I200" s="199"/>
      <c r="J200" s="210">
        <f>BK200</f>
        <v>0</v>
      </c>
      <c r="K200" s="196"/>
      <c r="L200" s="201"/>
      <c r="M200" s="202"/>
      <c r="N200" s="203"/>
      <c r="O200" s="203"/>
      <c r="P200" s="204">
        <f>SUM(P201:P203)</f>
        <v>0</v>
      </c>
      <c r="Q200" s="203"/>
      <c r="R200" s="204">
        <f>SUM(R201:R203)</f>
        <v>5.2554180000000006</v>
      </c>
      <c r="S200" s="203"/>
      <c r="T200" s="205">
        <f>SUM(T201:T203)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6" t="s">
        <v>84</v>
      </c>
      <c r="AT200" s="207" t="s">
        <v>78</v>
      </c>
      <c r="AU200" s="207" t="s">
        <v>84</v>
      </c>
      <c r="AY200" s="206" t="s">
        <v>125</v>
      </c>
      <c r="BK200" s="208">
        <f>SUM(BK201:BK203)</f>
        <v>0</v>
      </c>
    </row>
    <row r="201" s="2" customFormat="1" ht="24.15" customHeight="1">
      <c r="A201" s="38"/>
      <c r="B201" s="39"/>
      <c r="C201" s="211" t="s">
        <v>259</v>
      </c>
      <c r="D201" s="211" t="s">
        <v>127</v>
      </c>
      <c r="E201" s="212" t="s">
        <v>260</v>
      </c>
      <c r="F201" s="213" t="s">
        <v>261</v>
      </c>
      <c r="G201" s="214" t="s">
        <v>160</v>
      </c>
      <c r="H201" s="215">
        <v>15</v>
      </c>
      <c r="I201" s="216"/>
      <c r="J201" s="217">
        <f>ROUND(I201*H201,2)</f>
        <v>0</v>
      </c>
      <c r="K201" s="213" t="s">
        <v>131</v>
      </c>
      <c r="L201" s="44"/>
      <c r="M201" s="218" t="s">
        <v>1</v>
      </c>
      <c r="N201" s="219" t="s">
        <v>44</v>
      </c>
      <c r="O201" s="91"/>
      <c r="P201" s="220">
        <f>O201*H201</f>
        <v>0</v>
      </c>
      <c r="Q201" s="220">
        <v>0.24127000000000001</v>
      </c>
      <c r="R201" s="220">
        <f>Q201*H201</f>
        <v>3.6190500000000001</v>
      </c>
      <c r="S201" s="220">
        <v>0</v>
      </c>
      <c r="T201" s="221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2" t="s">
        <v>132</v>
      </c>
      <c r="AT201" s="222" t="s">
        <v>127</v>
      </c>
      <c r="AU201" s="222" t="s">
        <v>86</v>
      </c>
      <c r="AY201" s="17" t="s">
        <v>125</v>
      </c>
      <c r="BE201" s="223">
        <f>IF(N201="základní",J201,0)</f>
        <v>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17" t="s">
        <v>84</v>
      </c>
      <c r="BK201" s="223">
        <f>ROUND(I201*H201,2)</f>
        <v>0</v>
      </c>
      <c r="BL201" s="17" t="s">
        <v>132</v>
      </c>
      <c r="BM201" s="222" t="s">
        <v>262</v>
      </c>
    </row>
    <row r="202" s="2" customFormat="1" ht="24.15" customHeight="1">
      <c r="A202" s="38"/>
      <c r="B202" s="39"/>
      <c r="C202" s="257" t="s">
        <v>263</v>
      </c>
      <c r="D202" s="257" t="s">
        <v>230</v>
      </c>
      <c r="E202" s="258" t="s">
        <v>264</v>
      </c>
      <c r="F202" s="259" t="s">
        <v>265</v>
      </c>
      <c r="G202" s="260" t="s">
        <v>266</v>
      </c>
      <c r="H202" s="261">
        <v>136.364</v>
      </c>
      <c r="I202" s="262"/>
      <c r="J202" s="263">
        <f>ROUND(I202*H202,2)</f>
        <v>0</v>
      </c>
      <c r="K202" s="259" t="s">
        <v>131</v>
      </c>
      <c r="L202" s="264"/>
      <c r="M202" s="265" t="s">
        <v>1</v>
      </c>
      <c r="N202" s="266" t="s">
        <v>44</v>
      </c>
      <c r="O202" s="91"/>
      <c r="P202" s="220">
        <f>O202*H202</f>
        <v>0</v>
      </c>
      <c r="Q202" s="220">
        <v>0.012</v>
      </c>
      <c r="R202" s="220">
        <f>Q202*H202</f>
        <v>1.636368</v>
      </c>
      <c r="S202" s="220">
        <v>0</v>
      </c>
      <c r="T202" s="221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2" t="s">
        <v>169</v>
      </c>
      <c r="AT202" s="222" t="s">
        <v>230</v>
      </c>
      <c r="AU202" s="222" t="s">
        <v>86</v>
      </c>
      <c r="AY202" s="17" t="s">
        <v>125</v>
      </c>
      <c r="BE202" s="223">
        <f>IF(N202="základní",J202,0)</f>
        <v>0</v>
      </c>
      <c r="BF202" s="223">
        <f>IF(N202="snížená",J202,0)</f>
        <v>0</v>
      </c>
      <c r="BG202" s="223">
        <f>IF(N202="zákl. přenesená",J202,0)</f>
        <v>0</v>
      </c>
      <c r="BH202" s="223">
        <f>IF(N202="sníž. přenesená",J202,0)</f>
        <v>0</v>
      </c>
      <c r="BI202" s="223">
        <f>IF(N202="nulová",J202,0)</f>
        <v>0</v>
      </c>
      <c r="BJ202" s="17" t="s">
        <v>84</v>
      </c>
      <c r="BK202" s="223">
        <f>ROUND(I202*H202,2)</f>
        <v>0</v>
      </c>
      <c r="BL202" s="17" t="s">
        <v>132</v>
      </c>
      <c r="BM202" s="222" t="s">
        <v>267</v>
      </c>
    </row>
    <row r="203" s="13" customFormat="1">
      <c r="A203" s="13"/>
      <c r="B203" s="224"/>
      <c r="C203" s="225"/>
      <c r="D203" s="226" t="s">
        <v>134</v>
      </c>
      <c r="E203" s="227" t="s">
        <v>1</v>
      </c>
      <c r="F203" s="228" t="s">
        <v>268</v>
      </c>
      <c r="G203" s="225"/>
      <c r="H203" s="229">
        <v>136.364</v>
      </c>
      <c r="I203" s="230"/>
      <c r="J203" s="225"/>
      <c r="K203" s="225"/>
      <c r="L203" s="231"/>
      <c r="M203" s="232"/>
      <c r="N203" s="233"/>
      <c r="O203" s="233"/>
      <c r="P203" s="233"/>
      <c r="Q203" s="233"/>
      <c r="R203" s="233"/>
      <c r="S203" s="233"/>
      <c r="T203" s="23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134</v>
      </c>
      <c r="AU203" s="235" t="s">
        <v>86</v>
      </c>
      <c r="AV203" s="13" t="s">
        <v>86</v>
      </c>
      <c r="AW203" s="13" t="s">
        <v>36</v>
      </c>
      <c r="AX203" s="13" t="s">
        <v>84</v>
      </c>
      <c r="AY203" s="235" t="s">
        <v>125</v>
      </c>
    </row>
    <row r="204" s="12" customFormat="1" ht="22.8" customHeight="1">
      <c r="A204" s="12"/>
      <c r="B204" s="195"/>
      <c r="C204" s="196"/>
      <c r="D204" s="197" t="s">
        <v>78</v>
      </c>
      <c r="E204" s="209" t="s">
        <v>132</v>
      </c>
      <c r="F204" s="209" t="s">
        <v>269</v>
      </c>
      <c r="G204" s="196"/>
      <c r="H204" s="196"/>
      <c r="I204" s="199"/>
      <c r="J204" s="210">
        <f>BK204</f>
        <v>0</v>
      </c>
      <c r="K204" s="196"/>
      <c r="L204" s="201"/>
      <c r="M204" s="202"/>
      <c r="N204" s="203"/>
      <c r="O204" s="203"/>
      <c r="P204" s="204">
        <f>SUM(P205:P209)</f>
        <v>0</v>
      </c>
      <c r="Q204" s="203"/>
      <c r="R204" s="204">
        <f>SUM(R205:R209)</f>
        <v>7.2801490600000003</v>
      </c>
      <c r="S204" s="203"/>
      <c r="T204" s="205">
        <f>SUM(T205:T209)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6" t="s">
        <v>84</v>
      </c>
      <c r="AT204" s="207" t="s">
        <v>78</v>
      </c>
      <c r="AU204" s="207" t="s">
        <v>84</v>
      </c>
      <c r="AY204" s="206" t="s">
        <v>125</v>
      </c>
      <c r="BK204" s="208">
        <f>SUM(BK205:BK209)</f>
        <v>0</v>
      </c>
    </row>
    <row r="205" s="2" customFormat="1" ht="16.5" customHeight="1">
      <c r="A205" s="38"/>
      <c r="B205" s="39"/>
      <c r="C205" s="211" t="s">
        <v>270</v>
      </c>
      <c r="D205" s="211" t="s">
        <v>127</v>
      </c>
      <c r="E205" s="212" t="s">
        <v>271</v>
      </c>
      <c r="F205" s="213" t="s">
        <v>272</v>
      </c>
      <c r="G205" s="214" t="s">
        <v>172</v>
      </c>
      <c r="H205" s="215">
        <v>3.7999999999999998</v>
      </c>
      <c r="I205" s="216"/>
      <c r="J205" s="217">
        <f>ROUND(I205*H205,2)</f>
        <v>0</v>
      </c>
      <c r="K205" s="213" t="s">
        <v>131</v>
      </c>
      <c r="L205" s="44"/>
      <c r="M205" s="218" t="s">
        <v>1</v>
      </c>
      <c r="N205" s="219" t="s">
        <v>44</v>
      </c>
      <c r="O205" s="91"/>
      <c r="P205" s="220">
        <f>O205*H205</f>
        <v>0</v>
      </c>
      <c r="Q205" s="220">
        <v>1.8907700000000001</v>
      </c>
      <c r="R205" s="220">
        <f>Q205*H205</f>
        <v>7.1849259999999999</v>
      </c>
      <c r="S205" s="220">
        <v>0</v>
      </c>
      <c r="T205" s="221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2" t="s">
        <v>132</v>
      </c>
      <c r="AT205" s="222" t="s">
        <v>127</v>
      </c>
      <c r="AU205" s="222" t="s">
        <v>86</v>
      </c>
      <c r="AY205" s="17" t="s">
        <v>125</v>
      </c>
      <c r="BE205" s="223">
        <f>IF(N205="základní",J205,0)</f>
        <v>0</v>
      </c>
      <c r="BF205" s="223">
        <f>IF(N205="snížená",J205,0)</f>
        <v>0</v>
      </c>
      <c r="BG205" s="223">
        <f>IF(N205="zákl. přenesená",J205,0)</f>
        <v>0</v>
      </c>
      <c r="BH205" s="223">
        <f>IF(N205="sníž. přenesená",J205,0)</f>
        <v>0</v>
      </c>
      <c r="BI205" s="223">
        <f>IF(N205="nulová",J205,0)</f>
        <v>0</v>
      </c>
      <c r="BJ205" s="17" t="s">
        <v>84</v>
      </c>
      <c r="BK205" s="223">
        <f>ROUND(I205*H205,2)</f>
        <v>0</v>
      </c>
      <c r="BL205" s="17" t="s">
        <v>132</v>
      </c>
      <c r="BM205" s="222" t="s">
        <v>273</v>
      </c>
    </row>
    <row r="206" s="13" customFormat="1">
      <c r="A206" s="13"/>
      <c r="B206" s="224"/>
      <c r="C206" s="225"/>
      <c r="D206" s="226" t="s">
        <v>134</v>
      </c>
      <c r="E206" s="227" t="s">
        <v>1</v>
      </c>
      <c r="F206" s="228" t="s">
        <v>274</v>
      </c>
      <c r="G206" s="225"/>
      <c r="H206" s="229">
        <v>3.7999999999999998</v>
      </c>
      <c r="I206" s="230"/>
      <c r="J206" s="225"/>
      <c r="K206" s="225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134</v>
      </c>
      <c r="AU206" s="235" t="s">
        <v>86</v>
      </c>
      <c r="AV206" s="13" t="s">
        <v>86</v>
      </c>
      <c r="AW206" s="13" t="s">
        <v>36</v>
      </c>
      <c r="AX206" s="13" t="s">
        <v>79</v>
      </c>
      <c r="AY206" s="235" t="s">
        <v>125</v>
      </c>
    </row>
    <row r="207" s="14" customFormat="1">
      <c r="A207" s="14"/>
      <c r="B207" s="236"/>
      <c r="C207" s="237"/>
      <c r="D207" s="226" t="s">
        <v>134</v>
      </c>
      <c r="E207" s="238" t="s">
        <v>1</v>
      </c>
      <c r="F207" s="239" t="s">
        <v>136</v>
      </c>
      <c r="G207" s="237"/>
      <c r="H207" s="240">
        <v>3.7999999999999998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6" t="s">
        <v>134</v>
      </c>
      <c r="AU207" s="246" t="s">
        <v>86</v>
      </c>
      <c r="AV207" s="14" t="s">
        <v>132</v>
      </c>
      <c r="AW207" s="14" t="s">
        <v>36</v>
      </c>
      <c r="AX207" s="14" t="s">
        <v>84</v>
      </c>
      <c r="AY207" s="246" t="s">
        <v>125</v>
      </c>
    </row>
    <row r="208" s="2" customFormat="1" ht="24.15" customHeight="1">
      <c r="A208" s="38"/>
      <c r="B208" s="39"/>
      <c r="C208" s="211" t="s">
        <v>275</v>
      </c>
      <c r="D208" s="211" t="s">
        <v>127</v>
      </c>
      <c r="E208" s="212" t="s">
        <v>276</v>
      </c>
      <c r="F208" s="213" t="s">
        <v>277</v>
      </c>
      <c r="G208" s="214" t="s">
        <v>172</v>
      </c>
      <c r="H208" s="215">
        <v>0.037999999999999999</v>
      </c>
      <c r="I208" s="216"/>
      <c r="J208" s="217">
        <f>ROUND(I208*H208,2)</f>
        <v>0</v>
      </c>
      <c r="K208" s="213" t="s">
        <v>131</v>
      </c>
      <c r="L208" s="44"/>
      <c r="M208" s="218" t="s">
        <v>1</v>
      </c>
      <c r="N208" s="219" t="s">
        <v>44</v>
      </c>
      <c r="O208" s="91"/>
      <c r="P208" s="220">
        <f>O208*H208</f>
        <v>0</v>
      </c>
      <c r="Q208" s="220">
        <v>2.5058699999999998</v>
      </c>
      <c r="R208" s="220">
        <f>Q208*H208</f>
        <v>0.095223059999999984</v>
      </c>
      <c r="S208" s="220">
        <v>0</v>
      </c>
      <c r="T208" s="221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2" t="s">
        <v>132</v>
      </c>
      <c r="AT208" s="222" t="s">
        <v>127</v>
      </c>
      <c r="AU208" s="222" t="s">
        <v>86</v>
      </c>
      <c r="AY208" s="17" t="s">
        <v>125</v>
      </c>
      <c r="BE208" s="223">
        <f>IF(N208="základní",J208,0)</f>
        <v>0</v>
      </c>
      <c r="BF208" s="223">
        <f>IF(N208="snížená",J208,0)</f>
        <v>0</v>
      </c>
      <c r="BG208" s="223">
        <f>IF(N208="zákl. přenesená",J208,0)</f>
        <v>0</v>
      </c>
      <c r="BH208" s="223">
        <f>IF(N208="sníž. přenesená",J208,0)</f>
        <v>0</v>
      </c>
      <c r="BI208" s="223">
        <f>IF(N208="nulová",J208,0)</f>
        <v>0</v>
      </c>
      <c r="BJ208" s="17" t="s">
        <v>84</v>
      </c>
      <c r="BK208" s="223">
        <f>ROUND(I208*H208,2)</f>
        <v>0</v>
      </c>
      <c r="BL208" s="17" t="s">
        <v>132</v>
      </c>
      <c r="BM208" s="222" t="s">
        <v>278</v>
      </c>
    </row>
    <row r="209" s="13" customFormat="1">
      <c r="A209" s="13"/>
      <c r="B209" s="224"/>
      <c r="C209" s="225"/>
      <c r="D209" s="226" t="s">
        <v>134</v>
      </c>
      <c r="E209" s="227" t="s">
        <v>1</v>
      </c>
      <c r="F209" s="228" t="s">
        <v>279</v>
      </c>
      <c r="G209" s="225"/>
      <c r="H209" s="229">
        <v>0.037999999999999999</v>
      </c>
      <c r="I209" s="230"/>
      <c r="J209" s="225"/>
      <c r="K209" s="225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134</v>
      </c>
      <c r="AU209" s="235" t="s">
        <v>86</v>
      </c>
      <c r="AV209" s="13" t="s">
        <v>86</v>
      </c>
      <c r="AW209" s="13" t="s">
        <v>36</v>
      </c>
      <c r="AX209" s="13" t="s">
        <v>84</v>
      </c>
      <c r="AY209" s="235" t="s">
        <v>125</v>
      </c>
    </row>
    <row r="210" s="12" customFormat="1" ht="22.8" customHeight="1">
      <c r="A210" s="12"/>
      <c r="B210" s="195"/>
      <c r="C210" s="196"/>
      <c r="D210" s="197" t="s">
        <v>78</v>
      </c>
      <c r="E210" s="209" t="s">
        <v>152</v>
      </c>
      <c r="F210" s="209" t="s">
        <v>280</v>
      </c>
      <c r="G210" s="196"/>
      <c r="H210" s="196"/>
      <c r="I210" s="199"/>
      <c r="J210" s="210">
        <f>BK210</f>
        <v>0</v>
      </c>
      <c r="K210" s="196"/>
      <c r="L210" s="201"/>
      <c r="M210" s="202"/>
      <c r="N210" s="203"/>
      <c r="O210" s="203"/>
      <c r="P210" s="204">
        <f>SUM(P211:P249)</f>
        <v>0</v>
      </c>
      <c r="Q210" s="203"/>
      <c r="R210" s="204">
        <f>SUM(R211:R249)</f>
        <v>257.32777650000003</v>
      </c>
      <c r="S210" s="203"/>
      <c r="T210" s="205">
        <f>SUM(T211:T249)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6" t="s">
        <v>84</v>
      </c>
      <c r="AT210" s="207" t="s">
        <v>78</v>
      </c>
      <c r="AU210" s="207" t="s">
        <v>84</v>
      </c>
      <c r="AY210" s="206" t="s">
        <v>125</v>
      </c>
      <c r="BK210" s="208">
        <f>SUM(BK211:BK249)</f>
        <v>0</v>
      </c>
    </row>
    <row r="211" s="2" customFormat="1" ht="21.75" customHeight="1">
      <c r="A211" s="38"/>
      <c r="B211" s="39"/>
      <c r="C211" s="211" t="s">
        <v>281</v>
      </c>
      <c r="D211" s="211" t="s">
        <v>127</v>
      </c>
      <c r="E211" s="212" t="s">
        <v>282</v>
      </c>
      <c r="F211" s="213" t="s">
        <v>283</v>
      </c>
      <c r="G211" s="214" t="s">
        <v>130</v>
      </c>
      <c r="H211" s="215">
        <v>20</v>
      </c>
      <c r="I211" s="216"/>
      <c r="J211" s="217">
        <f>ROUND(I211*H211,2)</f>
        <v>0</v>
      </c>
      <c r="K211" s="213" t="s">
        <v>131</v>
      </c>
      <c r="L211" s="44"/>
      <c r="M211" s="218" t="s">
        <v>1</v>
      </c>
      <c r="N211" s="219" t="s">
        <v>44</v>
      </c>
      <c r="O211" s="91"/>
      <c r="P211" s="220">
        <f>O211*H211</f>
        <v>0</v>
      </c>
      <c r="Q211" s="220">
        <v>0.23000000000000001</v>
      </c>
      <c r="R211" s="220">
        <f>Q211*H211</f>
        <v>4.6000000000000005</v>
      </c>
      <c r="S211" s="220">
        <v>0</v>
      </c>
      <c r="T211" s="221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2" t="s">
        <v>132</v>
      </c>
      <c r="AT211" s="222" t="s">
        <v>127</v>
      </c>
      <c r="AU211" s="222" t="s">
        <v>86</v>
      </c>
      <c r="AY211" s="17" t="s">
        <v>125</v>
      </c>
      <c r="BE211" s="223">
        <f>IF(N211="základní",J211,0)</f>
        <v>0</v>
      </c>
      <c r="BF211" s="223">
        <f>IF(N211="snížená",J211,0)</f>
        <v>0</v>
      </c>
      <c r="BG211" s="223">
        <f>IF(N211="zákl. přenesená",J211,0)</f>
        <v>0</v>
      </c>
      <c r="BH211" s="223">
        <f>IF(N211="sníž. přenesená",J211,0)</f>
        <v>0</v>
      </c>
      <c r="BI211" s="223">
        <f>IF(N211="nulová",J211,0)</f>
        <v>0</v>
      </c>
      <c r="BJ211" s="17" t="s">
        <v>84</v>
      </c>
      <c r="BK211" s="223">
        <f>ROUND(I211*H211,2)</f>
        <v>0</v>
      </c>
      <c r="BL211" s="17" t="s">
        <v>132</v>
      </c>
      <c r="BM211" s="222" t="s">
        <v>284</v>
      </c>
    </row>
    <row r="212" s="15" customFormat="1">
      <c r="A212" s="15"/>
      <c r="B212" s="247"/>
      <c r="C212" s="248"/>
      <c r="D212" s="226" t="s">
        <v>134</v>
      </c>
      <c r="E212" s="249" t="s">
        <v>1</v>
      </c>
      <c r="F212" s="250" t="s">
        <v>285</v>
      </c>
      <c r="G212" s="248"/>
      <c r="H212" s="249" t="s">
        <v>1</v>
      </c>
      <c r="I212" s="251"/>
      <c r="J212" s="248"/>
      <c r="K212" s="248"/>
      <c r="L212" s="252"/>
      <c r="M212" s="253"/>
      <c r="N212" s="254"/>
      <c r="O212" s="254"/>
      <c r="P212" s="254"/>
      <c r="Q212" s="254"/>
      <c r="R212" s="254"/>
      <c r="S212" s="254"/>
      <c r="T212" s="25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6" t="s">
        <v>134</v>
      </c>
      <c r="AU212" s="256" t="s">
        <v>86</v>
      </c>
      <c r="AV212" s="15" t="s">
        <v>84</v>
      </c>
      <c r="AW212" s="15" t="s">
        <v>36</v>
      </c>
      <c r="AX212" s="15" t="s">
        <v>79</v>
      </c>
      <c r="AY212" s="256" t="s">
        <v>125</v>
      </c>
    </row>
    <row r="213" s="13" customFormat="1">
      <c r="A213" s="13"/>
      <c r="B213" s="224"/>
      <c r="C213" s="225"/>
      <c r="D213" s="226" t="s">
        <v>134</v>
      </c>
      <c r="E213" s="227" t="s">
        <v>1</v>
      </c>
      <c r="F213" s="228" t="s">
        <v>286</v>
      </c>
      <c r="G213" s="225"/>
      <c r="H213" s="229">
        <v>20</v>
      </c>
      <c r="I213" s="230"/>
      <c r="J213" s="225"/>
      <c r="K213" s="225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134</v>
      </c>
      <c r="AU213" s="235" t="s">
        <v>86</v>
      </c>
      <c r="AV213" s="13" t="s">
        <v>86</v>
      </c>
      <c r="AW213" s="13" t="s">
        <v>36</v>
      </c>
      <c r="AX213" s="13" t="s">
        <v>84</v>
      </c>
      <c r="AY213" s="235" t="s">
        <v>125</v>
      </c>
    </row>
    <row r="214" s="2" customFormat="1" ht="21.75" customHeight="1">
      <c r="A214" s="38"/>
      <c r="B214" s="39"/>
      <c r="C214" s="211" t="s">
        <v>287</v>
      </c>
      <c r="D214" s="211" t="s">
        <v>127</v>
      </c>
      <c r="E214" s="212" t="s">
        <v>288</v>
      </c>
      <c r="F214" s="213" t="s">
        <v>289</v>
      </c>
      <c r="G214" s="214" t="s">
        <v>130</v>
      </c>
      <c r="H214" s="215">
        <v>92.799999999999997</v>
      </c>
      <c r="I214" s="216"/>
      <c r="J214" s="217">
        <f>ROUND(I214*H214,2)</f>
        <v>0</v>
      </c>
      <c r="K214" s="213" t="s">
        <v>131</v>
      </c>
      <c r="L214" s="44"/>
      <c r="M214" s="218" t="s">
        <v>1</v>
      </c>
      <c r="N214" s="219" t="s">
        <v>44</v>
      </c>
      <c r="O214" s="91"/>
      <c r="P214" s="220">
        <f>O214*H214</f>
        <v>0</v>
      </c>
      <c r="Q214" s="220">
        <v>0.34499999999999997</v>
      </c>
      <c r="R214" s="220">
        <f>Q214*H214</f>
        <v>32.015999999999998</v>
      </c>
      <c r="S214" s="220">
        <v>0</v>
      </c>
      <c r="T214" s="221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2" t="s">
        <v>132</v>
      </c>
      <c r="AT214" s="222" t="s">
        <v>127</v>
      </c>
      <c r="AU214" s="222" t="s">
        <v>86</v>
      </c>
      <c r="AY214" s="17" t="s">
        <v>125</v>
      </c>
      <c r="BE214" s="223">
        <f>IF(N214="základní",J214,0)</f>
        <v>0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17" t="s">
        <v>84</v>
      </c>
      <c r="BK214" s="223">
        <f>ROUND(I214*H214,2)</f>
        <v>0</v>
      </c>
      <c r="BL214" s="17" t="s">
        <v>132</v>
      </c>
      <c r="BM214" s="222" t="s">
        <v>290</v>
      </c>
    </row>
    <row r="215" s="15" customFormat="1">
      <c r="A215" s="15"/>
      <c r="B215" s="247"/>
      <c r="C215" s="248"/>
      <c r="D215" s="226" t="s">
        <v>134</v>
      </c>
      <c r="E215" s="249" t="s">
        <v>1</v>
      </c>
      <c r="F215" s="250" t="s">
        <v>291</v>
      </c>
      <c r="G215" s="248"/>
      <c r="H215" s="249" t="s">
        <v>1</v>
      </c>
      <c r="I215" s="251"/>
      <c r="J215" s="248"/>
      <c r="K215" s="248"/>
      <c r="L215" s="252"/>
      <c r="M215" s="253"/>
      <c r="N215" s="254"/>
      <c r="O215" s="254"/>
      <c r="P215" s="254"/>
      <c r="Q215" s="254"/>
      <c r="R215" s="254"/>
      <c r="S215" s="254"/>
      <c r="T215" s="25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56" t="s">
        <v>134</v>
      </c>
      <c r="AU215" s="256" t="s">
        <v>86</v>
      </c>
      <c r="AV215" s="15" t="s">
        <v>84</v>
      </c>
      <c r="AW215" s="15" t="s">
        <v>36</v>
      </c>
      <c r="AX215" s="15" t="s">
        <v>79</v>
      </c>
      <c r="AY215" s="256" t="s">
        <v>125</v>
      </c>
    </row>
    <row r="216" s="13" customFormat="1">
      <c r="A216" s="13"/>
      <c r="B216" s="224"/>
      <c r="C216" s="225"/>
      <c r="D216" s="226" t="s">
        <v>134</v>
      </c>
      <c r="E216" s="227" t="s">
        <v>1</v>
      </c>
      <c r="F216" s="228" t="s">
        <v>292</v>
      </c>
      <c r="G216" s="225"/>
      <c r="H216" s="229">
        <v>92.799999999999997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134</v>
      </c>
      <c r="AU216" s="235" t="s">
        <v>86</v>
      </c>
      <c r="AV216" s="13" t="s">
        <v>86</v>
      </c>
      <c r="AW216" s="13" t="s">
        <v>36</v>
      </c>
      <c r="AX216" s="13" t="s">
        <v>79</v>
      </c>
      <c r="AY216" s="235" t="s">
        <v>125</v>
      </c>
    </row>
    <row r="217" s="14" customFormat="1">
      <c r="A217" s="14"/>
      <c r="B217" s="236"/>
      <c r="C217" s="237"/>
      <c r="D217" s="226" t="s">
        <v>134</v>
      </c>
      <c r="E217" s="238" t="s">
        <v>1</v>
      </c>
      <c r="F217" s="239" t="s">
        <v>136</v>
      </c>
      <c r="G217" s="237"/>
      <c r="H217" s="240">
        <v>92.799999999999997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134</v>
      </c>
      <c r="AU217" s="246" t="s">
        <v>86</v>
      </c>
      <c r="AV217" s="14" t="s">
        <v>132</v>
      </c>
      <c r="AW217" s="14" t="s">
        <v>36</v>
      </c>
      <c r="AX217" s="14" t="s">
        <v>84</v>
      </c>
      <c r="AY217" s="246" t="s">
        <v>125</v>
      </c>
    </row>
    <row r="218" s="2" customFormat="1" ht="24.15" customHeight="1">
      <c r="A218" s="38"/>
      <c r="B218" s="39"/>
      <c r="C218" s="211" t="s">
        <v>293</v>
      </c>
      <c r="D218" s="211" t="s">
        <v>127</v>
      </c>
      <c r="E218" s="212" t="s">
        <v>294</v>
      </c>
      <c r="F218" s="213" t="s">
        <v>295</v>
      </c>
      <c r="G218" s="214" t="s">
        <v>130</v>
      </c>
      <c r="H218" s="215">
        <v>371.53500000000002</v>
      </c>
      <c r="I218" s="216"/>
      <c r="J218" s="217">
        <f>ROUND(I218*H218,2)</f>
        <v>0</v>
      </c>
      <c r="K218" s="213" t="s">
        <v>131</v>
      </c>
      <c r="L218" s="44"/>
      <c r="M218" s="218" t="s">
        <v>1</v>
      </c>
      <c r="N218" s="219" t="s">
        <v>44</v>
      </c>
      <c r="O218" s="91"/>
      <c r="P218" s="220">
        <f>O218*H218</f>
        <v>0</v>
      </c>
      <c r="Q218" s="220">
        <v>0.46000000000000002</v>
      </c>
      <c r="R218" s="220">
        <f>Q218*H218</f>
        <v>170.90610000000001</v>
      </c>
      <c r="S218" s="220">
        <v>0</v>
      </c>
      <c r="T218" s="221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2" t="s">
        <v>132</v>
      </c>
      <c r="AT218" s="222" t="s">
        <v>127</v>
      </c>
      <c r="AU218" s="222" t="s">
        <v>86</v>
      </c>
      <c r="AY218" s="17" t="s">
        <v>125</v>
      </c>
      <c r="BE218" s="223">
        <f>IF(N218="základní",J218,0)</f>
        <v>0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17" t="s">
        <v>84</v>
      </c>
      <c r="BK218" s="223">
        <f>ROUND(I218*H218,2)</f>
        <v>0</v>
      </c>
      <c r="BL218" s="17" t="s">
        <v>132</v>
      </c>
      <c r="BM218" s="222" t="s">
        <v>296</v>
      </c>
    </row>
    <row r="219" s="15" customFormat="1">
      <c r="A219" s="15"/>
      <c r="B219" s="247"/>
      <c r="C219" s="248"/>
      <c r="D219" s="226" t="s">
        <v>134</v>
      </c>
      <c r="E219" s="249" t="s">
        <v>1</v>
      </c>
      <c r="F219" s="250" t="s">
        <v>291</v>
      </c>
      <c r="G219" s="248"/>
      <c r="H219" s="249" t="s">
        <v>1</v>
      </c>
      <c r="I219" s="251"/>
      <c r="J219" s="248"/>
      <c r="K219" s="248"/>
      <c r="L219" s="252"/>
      <c r="M219" s="253"/>
      <c r="N219" s="254"/>
      <c r="O219" s="254"/>
      <c r="P219" s="254"/>
      <c r="Q219" s="254"/>
      <c r="R219" s="254"/>
      <c r="S219" s="254"/>
      <c r="T219" s="25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56" t="s">
        <v>134</v>
      </c>
      <c r="AU219" s="256" t="s">
        <v>86</v>
      </c>
      <c r="AV219" s="15" t="s">
        <v>84</v>
      </c>
      <c r="AW219" s="15" t="s">
        <v>36</v>
      </c>
      <c r="AX219" s="15" t="s">
        <v>79</v>
      </c>
      <c r="AY219" s="256" t="s">
        <v>125</v>
      </c>
    </row>
    <row r="220" s="13" customFormat="1">
      <c r="A220" s="13"/>
      <c r="B220" s="224"/>
      <c r="C220" s="225"/>
      <c r="D220" s="226" t="s">
        <v>134</v>
      </c>
      <c r="E220" s="227" t="s">
        <v>1</v>
      </c>
      <c r="F220" s="228" t="s">
        <v>297</v>
      </c>
      <c r="G220" s="225"/>
      <c r="H220" s="229">
        <v>135</v>
      </c>
      <c r="I220" s="230"/>
      <c r="J220" s="225"/>
      <c r="K220" s="225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134</v>
      </c>
      <c r="AU220" s="235" t="s">
        <v>86</v>
      </c>
      <c r="AV220" s="13" t="s">
        <v>86</v>
      </c>
      <c r="AW220" s="13" t="s">
        <v>36</v>
      </c>
      <c r="AX220" s="13" t="s">
        <v>79</v>
      </c>
      <c r="AY220" s="235" t="s">
        <v>125</v>
      </c>
    </row>
    <row r="221" s="13" customFormat="1">
      <c r="A221" s="13"/>
      <c r="B221" s="224"/>
      <c r="C221" s="225"/>
      <c r="D221" s="226" t="s">
        <v>134</v>
      </c>
      <c r="E221" s="227" t="s">
        <v>1</v>
      </c>
      <c r="F221" s="228" t="s">
        <v>298</v>
      </c>
      <c r="G221" s="225"/>
      <c r="H221" s="229">
        <v>236.535</v>
      </c>
      <c r="I221" s="230"/>
      <c r="J221" s="225"/>
      <c r="K221" s="225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134</v>
      </c>
      <c r="AU221" s="235" t="s">
        <v>86</v>
      </c>
      <c r="AV221" s="13" t="s">
        <v>86</v>
      </c>
      <c r="AW221" s="13" t="s">
        <v>36</v>
      </c>
      <c r="AX221" s="13" t="s">
        <v>79</v>
      </c>
      <c r="AY221" s="235" t="s">
        <v>125</v>
      </c>
    </row>
    <row r="222" s="14" customFormat="1">
      <c r="A222" s="14"/>
      <c r="B222" s="236"/>
      <c r="C222" s="237"/>
      <c r="D222" s="226" t="s">
        <v>134</v>
      </c>
      <c r="E222" s="238" t="s">
        <v>1</v>
      </c>
      <c r="F222" s="239" t="s">
        <v>136</v>
      </c>
      <c r="G222" s="237"/>
      <c r="H222" s="240">
        <v>371.53499999999997</v>
      </c>
      <c r="I222" s="241"/>
      <c r="J222" s="237"/>
      <c r="K222" s="237"/>
      <c r="L222" s="242"/>
      <c r="M222" s="243"/>
      <c r="N222" s="244"/>
      <c r="O222" s="244"/>
      <c r="P222" s="244"/>
      <c r="Q222" s="244"/>
      <c r="R222" s="244"/>
      <c r="S222" s="244"/>
      <c r="T222" s="24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6" t="s">
        <v>134</v>
      </c>
      <c r="AU222" s="246" t="s">
        <v>86</v>
      </c>
      <c r="AV222" s="14" t="s">
        <v>132</v>
      </c>
      <c r="AW222" s="14" t="s">
        <v>36</v>
      </c>
      <c r="AX222" s="14" t="s">
        <v>84</v>
      </c>
      <c r="AY222" s="246" t="s">
        <v>125</v>
      </c>
    </row>
    <row r="223" s="2" customFormat="1" ht="33" customHeight="1">
      <c r="A223" s="38"/>
      <c r="B223" s="39"/>
      <c r="C223" s="211" t="s">
        <v>299</v>
      </c>
      <c r="D223" s="211" t="s">
        <v>127</v>
      </c>
      <c r="E223" s="212" t="s">
        <v>300</v>
      </c>
      <c r="F223" s="213" t="s">
        <v>301</v>
      </c>
      <c r="G223" s="214" t="s">
        <v>130</v>
      </c>
      <c r="H223" s="215">
        <v>24.25</v>
      </c>
      <c r="I223" s="216"/>
      <c r="J223" s="217">
        <f>ROUND(I223*H223,2)</f>
        <v>0</v>
      </c>
      <c r="K223" s="213" t="s">
        <v>131</v>
      </c>
      <c r="L223" s="44"/>
      <c r="M223" s="218" t="s">
        <v>1</v>
      </c>
      <c r="N223" s="219" t="s">
        <v>44</v>
      </c>
      <c r="O223" s="91"/>
      <c r="P223" s="220">
        <f>O223*H223</f>
        <v>0</v>
      </c>
      <c r="Q223" s="220">
        <v>0.13188</v>
      </c>
      <c r="R223" s="220">
        <f>Q223*H223</f>
        <v>3.1980900000000001</v>
      </c>
      <c r="S223" s="220">
        <v>0</v>
      </c>
      <c r="T223" s="221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2" t="s">
        <v>132</v>
      </c>
      <c r="AT223" s="222" t="s">
        <v>127</v>
      </c>
      <c r="AU223" s="222" t="s">
        <v>86</v>
      </c>
      <c r="AY223" s="17" t="s">
        <v>125</v>
      </c>
      <c r="BE223" s="223">
        <f>IF(N223="základní",J223,0)</f>
        <v>0</v>
      </c>
      <c r="BF223" s="223">
        <f>IF(N223="snížená",J223,0)</f>
        <v>0</v>
      </c>
      <c r="BG223" s="223">
        <f>IF(N223="zákl. přenesená",J223,0)</f>
        <v>0</v>
      </c>
      <c r="BH223" s="223">
        <f>IF(N223="sníž. přenesená",J223,0)</f>
        <v>0</v>
      </c>
      <c r="BI223" s="223">
        <f>IF(N223="nulová",J223,0)</f>
        <v>0</v>
      </c>
      <c r="BJ223" s="17" t="s">
        <v>84</v>
      </c>
      <c r="BK223" s="223">
        <f>ROUND(I223*H223,2)</f>
        <v>0</v>
      </c>
      <c r="BL223" s="17" t="s">
        <v>132</v>
      </c>
      <c r="BM223" s="222" t="s">
        <v>302</v>
      </c>
    </row>
    <row r="224" s="15" customFormat="1">
      <c r="A224" s="15"/>
      <c r="B224" s="247"/>
      <c r="C224" s="248"/>
      <c r="D224" s="226" t="s">
        <v>134</v>
      </c>
      <c r="E224" s="249" t="s">
        <v>1</v>
      </c>
      <c r="F224" s="250" t="s">
        <v>303</v>
      </c>
      <c r="G224" s="248"/>
      <c r="H224" s="249" t="s">
        <v>1</v>
      </c>
      <c r="I224" s="251"/>
      <c r="J224" s="248"/>
      <c r="K224" s="248"/>
      <c r="L224" s="252"/>
      <c r="M224" s="253"/>
      <c r="N224" s="254"/>
      <c r="O224" s="254"/>
      <c r="P224" s="254"/>
      <c r="Q224" s="254"/>
      <c r="R224" s="254"/>
      <c r="S224" s="254"/>
      <c r="T224" s="25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56" t="s">
        <v>134</v>
      </c>
      <c r="AU224" s="256" t="s">
        <v>86</v>
      </c>
      <c r="AV224" s="15" t="s">
        <v>84</v>
      </c>
      <c r="AW224" s="15" t="s">
        <v>36</v>
      </c>
      <c r="AX224" s="15" t="s">
        <v>79</v>
      </c>
      <c r="AY224" s="256" t="s">
        <v>125</v>
      </c>
    </row>
    <row r="225" s="13" customFormat="1">
      <c r="A225" s="13"/>
      <c r="B225" s="224"/>
      <c r="C225" s="225"/>
      <c r="D225" s="226" t="s">
        <v>134</v>
      </c>
      <c r="E225" s="227" t="s">
        <v>1</v>
      </c>
      <c r="F225" s="228" t="s">
        <v>156</v>
      </c>
      <c r="G225" s="225"/>
      <c r="H225" s="229">
        <v>24.25</v>
      </c>
      <c r="I225" s="230"/>
      <c r="J225" s="225"/>
      <c r="K225" s="225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134</v>
      </c>
      <c r="AU225" s="235" t="s">
        <v>86</v>
      </c>
      <c r="AV225" s="13" t="s">
        <v>86</v>
      </c>
      <c r="AW225" s="13" t="s">
        <v>36</v>
      </c>
      <c r="AX225" s="13" t="s">
        <v>84</v>
      </c>
      <c r="AY225" s="235" t="s">
        <v>125</v>
      </c>
    </row>
    <row r="226" s="2" customFormat="1" ht="24.15" customHeight="1">
      <c r="A226" s="38"/>
      <c r="B226" s="39"/>
      <c r="C226" s="211" t="s">
        <v>304</v>
      </c>
      <c r="D226" s="211" t="s">
        <v>127</v>
      </c>
      <c r="E226" s="212" t="s">
        <v>305</v>
      </c>
      <c r="F226" s="213" t="s">
        <v>306</v>
      </c>
      <c r="G226" s="214" t="s">
        <v>130</v>
      </c>
      <c r="H226" s="215">
        <v>24.25</v>
      </c>
      <c r="I226" s="216"/>
      <c r="J226" s="217">
        <f>ROUND(I226*H226,2)</f>
        <v>0</v>
      </c>
      <c r="K226" s="213" t="s">
        <v>131</v>
      </c>
      <c r="L226" s="44"/>
      <c r="M226" s="218" t="s">
        <v>1</v>
      </c>
      <c r="N226" s="219" t="s">
        <v>44</v>
      </c>
      <c r="O226" s="91"/>
      <c r="P226" s="220">
        <f>O226*H226</f>
        <v>0</v>
      </c>
      <c r="Q226" s="220">
        <v>0.00034000000000000002</v>
      </c>
      <c r="R226" s="220">
        <f>Q226*H226</f>
        <v>0.0082450000000000006</v>
      </c>
      <c r="S226" s="220">
        <v>0</v>
      </c>
      <c r="T226" s="221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2" t="s">
        <v>132</v>
      </c>
      <c r="AT226" s="222" t="s">
        <v>127</v>
      </c>
      <c r="AU226" s="222" t="s">
        <v>86</v>
      </c>
      <c r="AY226" s="17" t="s">
        <v>125</v>
      </c>
      <c r="BE226" s="223">
        <f>IF(N226="základní",J226,0)</f>
        <v>0</v>
      </c>
      <c r="BF226" s="223">
        <f>IF(N226="snížená",J226,0)</f>
        <v>0</v>
      </c>
      <c r="BG226" s="223">
        <f>IF(N226="zákl. přenesená",J226,0)</f>
        <v>0</v>
      </c>
      <c r="BH226" s="223">
        <f>IF(N226="sníž. přenesená",J226,0)</f>
        <v>0</v>
      </c>
      <c r="BI226" s="223">
        <f>IF(N226="nulová",J226,0)</f>
        <v>0</v>
      </c>
      <c r="BJ226" s="17" t="s">
        <v>84</v>
      </c>
      <c r="BK226" s="223">
        <f>ROUND(I226*H226,2)</f>
        <v>0</v>
      </c>
      <c r="BL226" s="17" t="s">
        <v>132</v>
      </c>
      <c r="BM226" s="222" t="s">
        <v>307</v>
      </c>
    </row>
    <row r="227" s="15" customFormat="1">
      <c r="A227" s="15"/>
      <c r="B227" s="247"/>
      <c r="C227" s="248"/>
      <c r="D227" s="226" t="s">
        <v>134</v>
      </c>
      <c r="E227" s="249" t="s">
        <v>1</v>
      </c>
      <c r="F227" s="250" t="s">
        <v>308</v>
      </c>
      <c r="G227" s="248"/>
      <c r="H227" s="249" t="s">
        <v>1</v>
      </c>
      <c r="I227" s="251"/>
      <c r="J227" s="248"/>
      <c r="K227" s="248"/>
      <c r="L227" s="252"/>
      <c r="M227" s="253"/>
      <c r="N227" s="254"/>
      <c r="O227" s="254"/>
      <c r="P227" s="254"/>
      <c r="Q227" s="254"/>
      <c r="R227" s="254"/>
      <c r="S227" s="254"/>
      <c r="T227" s="25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56" t="s">
        <v>134</v>
      </c>
      <c r="AU227" s="256" t="s">
        <v>86</v>
      </c>
      <c r="AV227" s="15" t="s">
        <v>84</v>
      </c>
      <c r="AW227" s="15" t="s">
        <v>36</v>
      </c>
      <c r="AX227" s="15" t="s">
        <v>79</v>
      </c>
      <c r="AY227" s="256" t="s">
        <v>125</v>
      </c>
    </row>
    <row r="228" s="13" customFormat="1">
      <c r="A228" s="13"/>
      <c r="B228" s="224"/>
      <c r="C228" s="225"/>
      <c r="D228" s="226" t="s">
        <v>134</v>
      </c>
      <c r="E228" s="227" t="s">
        <v>1</v>
      </c>
      <c r="F228" s="228" t="s">
        <v>156</v>
      </c>
      <c r="G228" s="225"/>
      <c r="H228" s="229">
        <v>24.25</v>
      </c>
      <c r="I228" s="230"/>
      <c r="J228" s="225"/>
      <c r="K228" s="225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134</v>
      </c>
      <c r="AU228" s="235" t="s">
        <v>86</v>
      </c>
      <c r="AV228" s="13" t="s">
        <v>86</v>
      </c>
      <c r="AW228" s="13" t="s">
        <v>36</v>
      </c>
      <c r="AX228" s="13" t="s">
        <v>84</v>
      </c>
      <c r="AY228" s="235" t="s">
        <v>125</v>
      </c>
    </row>
    <row r="229" s="2" customFormat="1" ht="21.75" customHeight="1">
      <c r="A229" s="38"/>
      <c r="B229" s="39"/>
      <c r="C229" s="211" t="s">
        <v>309</v>
      </c>
      <c r="D229" s="211" t="s">
        <v>127</v>
      </c>
      <c r="E229" s="212" t="s">
        <v>310</v>
      </c>
      <c r="F229" s="213" t="s">
        <v>311</v>
      </c>
      <c r="G229" s="214" t="s">
        <v>130</v>
      </c>
      <c r="H229" s="215">
        <v>24.25</v>
      </c>
      <c r="I229" s="216"/>
      <c r="J229" s="217">
        <f>ROUND(I229*H229,2)</f>
        <v>0</v>
      </c>
      <c r="K229" s="213" t="s">
        <v>131</v>
      </c>
      <c r="L229" s="44"/>
      <c r="M229" s="218" t="s">
        <v>1</v>
      </c>
      <c r="N229" s="219" t="s">
        <v>44</v>
      </c>
      <c r="O229" s="91"/>
      <c r="P229" s="220">
        <f>O229*H229</f>
        <v>0</v>
      </c>
      <c r="Q229" s="220">
        <v>0.00031</v>
      </c>
      <c r="R229" s="220">
        <f>Q229*H229</f>
        <v>0.0075174999999999999</v>
      </c>
      <c r="S229" s="220">
        <v>0</v>
      </c>
      <c r="T229" s="221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2" t="s">
        <v>132</v>
      </c>
      <c r="AT229" s="222" t="s">
        <v>127</v>
      </c>
      <c r="AU229" s="222" t="s">
        <v>86</v>
      </c>
      <c r="AY229" s="17" t="s">
        <v>125</v>
      </c>
      <c r="BE229" s="223">
        <f>IF(N229="základní",J229,0)</f>
        <v>0</v>
      </c>
      <c r="BF229" s="223">
        <f>IF(N229="snížená",J229,0)</f>
        <v>0</v>
      </c>
      <c r="BG229" s="223">
        <f>IF(N229="zákl. přenesená",J229,0)</f>
        <v>0</v>
      </c>
      <c r="BH229" s="223">
        <f>IF(N229="sníž. přenesená",J229,0)</f>
        <v>0</v>
      </c>
      <c r="BI229" s="223">
        <f>IF(N229="nulová",J229,0)</f>
        <v>0</v>
      </c>
      <c r="BJ229" s="17" t="s">
        <v>84</v>
      </c>
      <c r="BK229" s="223">
        <f>ROUND(I229*H229,2)</f>
        <v>0</v>
      </c>
      <c r="BL229" s="17" t="s">
        <v>132</v>
      </c>
      <c r="BM229" s="222" t="s">
        <v>312</v>
      </c>
    </row>
    <row r="230" s="13" customFormat="1">
      <c r="A230" s="13"/>
      <c r="B230" s="224"/>
      <c r="C230" s="225"/>
      <c r="D230" s="226" t="s">
        <v>134</v>
      </c>
      <c r="E230" s="227" t="s">
        <v>1</v>
      </c>
      <c r="F230" s="228" t="s">
        <v>156</v>
      </c>
      <c r="G230" s="225"/>
      <c r="H230" s="229">
        <v>24.25</v>
      </c>
      <c r="I230" s="230"/>
      <c r="J230" s="225"/>
      <c r="K230" s="225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134</v>
      </c>
      <c r="AU230" s="235" t="s">
        <v>86</v>
      </c>
      <c r="AV230" s="13" t="s">
        <v>86</v>
      </c>
      <c r="AW230" s="13" t="s">
        <v>36</v>
      </c>
      <c r="AX230" s="13" t="s">
        <v>84</v>
      </c>
      <c r="AY230" s="235" t="s">
        <v>125</v>
      </c>
    </row>
    <row r="231" s="2" customFormat="1" ht="33" customHeight="1">
      <c r="A231" s="38"/>
      <c r="B231" s="39"/>
      <c r="C231" s="211" t="s">
        <v>313</v>
      </c>
      <c r="D231" s="211" t="s">
        <v>127</v>
      </c>
      <c r="E231" s="212" t="s">
        <v>314</v>
      </c>
      <c r="F231" s="213" t="s">
        <v>315</v>
      </c>
      <c r="G231" s="214" t="s">
        <v>130</v>
      </c>
      <c r="H231" s="215">
        <v>24.25</v>
      </c>
      <c r="I231" s="216"/>
      <c r="J231" s="217">
        <f>ROUND(I231*H231,2)</f>
        <v>0</v>
      </c>
      <c r="K231" s="213" t="s">
        <v>131</v>
      </c>
      <c r="L231" s="44"/>
      <c r="M231" s="218" t="s">
        <v>1</v>
      </c>
      <c r="N231" s="219" t="s">
        <v>44</v>
      </c>
      <c r="O231" s="91"/>
      <c r="P231" s="220">
        <f>O231*H231</f>
        <v>0</v>
      </c>
      <c r="Q231" s="220">
        <v>0.12966</v>
      </c>
      <c r="R231" s="220">
        <f>Q231*H231</f>
        <v>3.1442549999999998</v>
      </c>
      <c r="S231" s="220">
        <v>0</v>
      </c>
      <c r="T231" s="221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2" t="s">
        <v>132</v>
      </c>
      <c r="AT231" s="222" t="s">
        <v>127</v>
      </c>
      <c r="AU231" s="222" t="s">
        <v>86</v>
      </c>
      <c r="AY231" s="17" t="s">
        <v>125</v>
      </c>
      <c r="BE231" s="223">
        <f>IF(N231="základní",J231,0)</f>
        <v>0</v>
      </c>
      <c r="BF231" s="223">
        <f>IF(N231="snížená",J231,0)</f>
        <v>0</v>
      </c>
      <c r="BG231" s="223">
        <f>IF(N231="zákl. přenesená",J231,0)</f>
        <v>0</v>
      </c>
      <c r="BH231" s="223">
        <f>IF(N231="sníž. přenesená",J231,0)</f>
        <v>0</v>
      </c>
      <c r="BI231" s="223">
        <f>IF(N231="nulová",J231,0)</f>
        <v>0</v>
      </c>
      <c r="BJ231" s="17" t="s">
        <v>84</v>
      </c>
      <c r="BK231" s="223">
        <f>ROUND(I231*H231,2)</f>
        <v>0</v>
      </c>
      <c r="BL231" s="17" t="s">
        <v>132</v>
      </c>
      <c r="BM231" s="222" t="s">
        <v>316</v>
      </c>
    </row>
    <row r="232" s="13" customFormat="1">
      <c r="A232" s="13"/>
      <c r="B232" s="224"/>
      <c r="C232" s="225"/>
      <c r="D232" s="226" t="s">
        <v>134</v>
      </c>
      <c r="E232" s="227" t="s">
        <v>1</v>
      </c>
      <c r="F232" s="228" t="s">
        <v>156</v>
      </c>
      <c r="G232" s="225"/>
      <c r="H232" s="229">
        <v>24.25</v>
      </c>
      <c r="I232" s="230"/>
      <c r="J232" s="225"/>
      <c r="K232" s="225"/>
      <c r="L232" s="231"/>
      <c r="M232" s="232"/>
      <c r="N232" s="233"/>
      <c r="O232" s="233"/>
      <c r="P232" s="233"/>
      <c r="Q232" s="233"/>
      <c r="R232" s="233"/>
      <c r="S232" s="233"/>
      <c r="T232" s="23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5" t="s">
        <v>134</v>
      </c>
      <c r="AU232" s="235" t="s">
        <v>86</v>
      </c>
      <c r="AV232" s="13" t="s">
        <v>86</v>
      </c>
      <c r="AW232" s="13" t="s">
        <v>36</v>
      </c>
      <c r="AX232" s="13" t="s">
        <v>84</v>
      </c>
      <c r="AY232" s="235" t="s">
        <v>125</v>
      </c>
    </row>
    <row r="233" s="2" customFormat="1" ht="24.15" customHeight="1">
      <c r="A233" s="38"/>
      <c r="B233" s="39"/>
      <c r="C233" s="211" t="s">
        <v>317</v>
      </c>
      <c r="D233" s="211" t="s">
        <v>127</v>
      </c>
      <c r="E233" s="212" t="s">
        <v>318</v>
      </c>
      <c r="F233" s="213" t="s">
        <v>319</v>
      </c>
      <c r="G233" s="214" t="s">
        <v>130</v>
      </c>
      <c r="H233" s="215">
        <v>135</v>
      </c>
      <c r="I233" s="216"/>
      <c r="J233" s="217">
        <f>ROUND(I233*H233,2)</f>
        <v>0</v>
      </c>
      <c r="K233" s="213" t="s">
        <v>131</v>
      </c>
      <c r="L233" s="44"/>
      <c r="M233" s="218" t="s">
        <v>1</v>
      </c>
      <c r="N233" s="219" t="s">
        <v>44</v>
      </c>
      <c r="O233" s="91"/>
      <c r="P233" s="220">
        <f>O233*H233</f>
        <v>0</v>
      </c>
      <c r="Q233" s="220">
        <v>0.089219999999999994</v>
      </c>
      <c r="R233" s="220">
        <f>Q233*H233</f>
        <v>12.044699999999999</v>
      </c>
      <c r="S233" s="220">
        <v>0</v>
      </c>
      <c r="T233" s="221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2" t="s">
        <v>132</v>
      </c>
      <c r="AT233" s="222" t="s">
        <v>127</v>
      </c>
      <c r="AU233" s="222" t="s">
        <v>86</v>
      </c>
      <c r="AY233" s="17" t="s">
        <v>125</v>
      </c>
      <c r="BE233" s="223">
        <f>IF(N233="základní",J233,0)</f>
        <v>0</v>
      </c>
      <c r="BF233" s="223">
        <f>IF(N233="snížená",J233,0)</f>
        <v>0</v>
      </c>
      <c r="BG233" s="223">
        <f>IF(N233="zákl. přenesená",J233,0)</f>
        <v>0</v>
      </c>
      <c r="BH233" s="223">
        <f>IF(N233="sníž. přenesená",J233,0)</f>
        <v>0</v>
      </c>
      <c r="BI233" s="223">
        <f>IF(N233="nulová",J233,0)</f>
        <v>0</v>
      </c>
      <c r="BJ233" s="17" t="s">
        <v>84</v>
      </c>
      <c r="BK233" s="223">
        <f>ROUND(I233*H233,2)</f>
        <v>0</v>
      </c>
      <c r="BL233" s="17" t="s">
        <v>132</v>
      </c>
      <c r="BM233" s="222" t="s">
        <v>320</v>
      </c>
    </row>
    <row r="234" s="13" customFormat="1">
      <c r="A234" s="13"/>
      <c r="B234" s="224"/>
      <c r="C234" s="225"/>
      <c r="D234" s="226" t="s">
        <v>134</v>
      </c>
      <c r="E234" s="227" t="s">
        <v>1</v>
      </c>
      <c r="F234" s="228" t="s">
        <v>297</v>
      </c>
      <c r="G234" s="225"/>
      <c r="H234" s="229">
        <v>135</v>
      </c>
      <c r="I234" s="230"/>
      <c r="J234" s="225"/>
      <c r="K234" s="225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134</v>
      </c>
      <c r="AU234" s="235" t="s">
        <v>86</v>
      </c>
      <c r="AV234" s="13" t="s">
        <v>86</v>
      </c>
      <c r="AW234" s="13" t="s">
        <v>36</v>
      </c>
      <c r="AX234" s="13" t="s">
        <v>84</v>
      </c>
      <c r="AY234" s="235" t="s">
        <v>125</v>
      </c>
    </row>
    <row r="235" s="2" customFormat="1" ht="21.75" customHeight="1">
      <c r="A235" s="38"/>
      <c r="B235" s="39"/>
      <c r="C235" s="257" t="s">
        <v>321</v>
      </c>
      <c r="D235" s="257" t="s">
        <v>230</v>
      </c>
      <c r="E235" s="258" t="s">
        <v>322</v>
      </c>
      <c r="F235" s="259" t="s">
        <v>323</v>
      </c>
      <c r="G235" s="260" t="s">
        <v>130</v>
      </c>
      <c r="H235" s="261">
        <v>139.077</v>
      </c>
      <c r="I235" s="262"/>
      <c r="J235" s="263">
        <f>ROUND(I235*H235,2)</f>
        <v>0</v>
      </c>
      <c r="K235" s="259" t="s">
        <v>131</v>
      </c>
      <c r="L235" s="264"/>
      <c r="M235" s="265" t="s">
        <v>1</v>
      </c>
      <c r="N235" s="266" t="s">
        <v>44</v>
      </c>
      <c r="O235" s="91"/>
      <c r="P235" s="220">
        <f>O235*H235</f>
        <v>0</v>
      </c>
      <c r="Q235" s="220">
        <v>0.13100000000000001</v>
      </c>
      <c r="R235" s="220">
        <f>Q235*H235</f>
        <v>18.219087000000002</v>
      </c>
      <c r="S235" s="220">
        <v>0</v>
      </c>
      <c r="T235" s="221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2" t="s">
        <v>169</v>
      </c>
      <c r="AT235" s="222" t="s">
        <v>230</v>
      </c>
      <c r="AU235" s="222" t="s">
        <v>86</v>
      </c>
      <c r="AY235" s="17" t="s">
        <v>125</v>
      </c>
      <c r="BE235" s="223">
        <f>IF(N235="základní",J235,0)</f>
        <v>0</v>
      </c>
      <c r="BF235" s="223">
        <f>IF(N235="snížená",J235,0)</f>
        <v>0</v>
      </c>
      <c r="BG235" s="223">
        <f>IF(N235="zákl. přenesená",J235,0)</f>
        <v>0</v>
      </c>
      <c r="BH235" s="223">
        <f>IF(N235="sníž. přenesená",J235,0)</f>
        <v>0</v>
      </c>
      <c r="BI235" s="223">
        <f>IF(N235="nulová",J235,0)</f>
        <v>0</v>
      </c>
      <c r="BJ235" s="17" t="s">
        <v>84</v>
      </c>
      <c r="BK235" s="223">
        <f>ROUND(I235*H235,2)</f>
        <v>0</v>
      </c>
      <c r="BL235" s="17" t="s">
        <v>132</v>
      </c>
      <c r="BM235" s="222" t="s">
        <v>324</v>
      </c>
    </row>
    <row r="236" s="13" customFormat="1">
      <c r="A236" s="13"/>
      <c r="B236" s="224"/>
      <c r="C236" s="225"/>
      <c r="D236" s="226" t="s">
        <v>134</v>
      </c>
      <c r="E236" s="227" t="s">
        <v>1</v>
      </c>
      <c r="F236" s="228" t="s">
        <v>325</v>
      </c>
      <c r="G236" s="225"/>
      <c r="H236" s="229">
        <v>137.69999999999999</v>
      </c>
      <c r="I236" s="230"/>
      <c r="J236" s="225"/>
      <c r="K236" s="225"/>
      <c r="L236" s="231"/>
      <c r="M236" s="232"/>
      <c r="N236" s="233"/>
      <c r="O236" s="233"/>
      <c r="P236" s="233"/>
      <c r="Q236" s="233"/>
      <c r="R236" s="233"/>
      <c r="S236" s="233"/>
      <c r="T236" s="23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5" t="s">
        <v>134</v>
      </c>
      <c r="AU236" s="235" t="s">
        <v>86</v>
      </c>
      <c r="AV236" s="13" t="s">
        <v>86</v>
      </c>
      <c r="AW236" s="13" t="s">
        <v>36</v>
      </c>
      <c r="AX236" s="13" t="s">
        <v>84</v>
      </c>
      <c r="AY236" s="235" t="s">
        <v>125</v>
      </c>
    </row>
    <row r="237" s="13" customFormat="1">
      <c r="A237" s="13"/>
      <c r="B237" s="224"/>
      <c r="C237" s="225"/>
      <c r="D237" s="226" t="s">
        <v>134</v>
      </c>
      <c r="E237" s="225"/>
      <c r="F237" s="228" t="s">
        <v>326</v>
      </c>
      <c r="G237" s="225"/>
      <c r="H237" s="229">
        <v>139.077</v>
      </c>
      <c r="I237" s="230"/>
      <c r="J237" s="225"/>
      <c r="K237" s="225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134</v>
      </c>
      <c r="AU237" s="235" t="s">
        <v>86</v>
      </c>
      <c r="AV237" s="13" t="s">
        <v>86</v>
      </c>
      <c r="AW237" s="13" t="s">
        <v>4</v>
      </c>
      <c r="AX237" s="13" t="s">
        <v>84</v>
      </c>
      <c r="AY237" s="235" t="s">
        <v>125</v>
      </c>
    </row>
    <row r="238" s="2" customFormat="1" ht="24.15" customHeight="1">
      <c r="A238" s="38"/>
      <c r="B238" s="39"/>
      <c r="C238" s="211" t="s">
        <v>327</v>
      </c>
      <c r="D238" s="211" t="s">
        <v>127</v>
      </c>
      <c r="E238" s="212" t="s">
        <v>328</v>
      </c>
      <c r="F238" s="213" t="s">
        <v>329</v>
      </c>
      <c r="G238" s="214" t="s">
        <v>130</v>
      </c>
      <c r="H238" s="215">
        <v>53.700000000000003</v>
      </c>
      <c r="I238" s="216"/>
      <c r="J238" s="217">
        <f>ROUND(I238*H238,2)</f>
        <v>0</v>
      </c>
      <c r="K238" s="213" t="s">
        <v>131</v>
      </c>
      <c r="L238" s="44"/>
      <c r="M238" s="218" t="s">
        <v>1</v>
      </c>
      <c r="N238" s="219" t="s">
        <v>44</v>
      </c>
      <c r="O238" s="91"/>
      <c r="P238" s="220">
        <f>O238*H238</f>
        <v>0</v>
      </c>
      <c r="Q238" s="220">
        <v>0.090620000000000006</v>
      </c>
      <c r="R238" s="220">
        <f>Q238*H238</f>
        <v>4.8662940000000008</v>
      </c>
      <c r="S238" s="220">
        <v>0</v>
      </c>
      <c r="T238" s="221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2" t="s">
        <v>132</v>
      </c>
      <c r="AT238" s="222" t="s">
        <v>127</v>
      </c>
      <c r="AU238" s="222" t="s">
        <v>86</v>
      </c>
      <c r="AY238" s="17" t="s">
        <v>125</v>
      </c>
      <c r="BE238" s="223">
        <f>IF(N238="základní",J238,0)</f>
        <v>0</v>
      </c>
      <c r="BF238" s="223">
        <f>IF(N238="snížená",J238,0)</f>
        <v>0</v>
      </c>
      <c r="BG238" s="223">
        <f>IF(N238="zákl. přenesená",J238,0)</f>
        <v>0</v>
      </c>
      <c r="BH238" s="223">
        <f>IF(N238="sníž. přenesená",J238,0)</f>
        <v>0</v>
      </c>
      <c r="BI238" s="223">
        <f>IF(N238="nulová",J238,0)</f>
        <v>0</v>
      </c>
      <c r="BJ238" s="17" t="s">
        <v>84</v>
      </c>
      <c r="BK238" s="223">
        <f>ROUND(I238*H238,2)</f>
        <v>0</v>
      </c>
      <c r="BL238" s="17" t="s">
        <v>132</v>
      </c>
      <c r="BM238" s="222" t="s">
        <v>330</v>
      </c>
    </row>
    <row r="239" s="13" customFormat="1">
      <c r="A239" s="13"/>
      <c r="B239" s="224"/>
      <c r="C239" s="225"/>
      <c r="D239" s="226" t="s">
        <v>134</v>
      </c>
      <c r="E239" s="227" t="s">
        <v>1</v>
      </c>
      <c r="F239" s="228" t="s">
        <v>331</v>
      </c>
      <c r="G239" s="225"/>
      <c r="H239" s="229">
        <v>46.399999999999999</v>
      </c>
      <c r="I239" s="230"/>
      <c r="J239" s="225"/>
      <c r="K239" s="225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134</v>
      </c>
      <c r="AU239" s="235" t="s">
        <v>86</v>
      </c>
      <c r="AV239" s="13" t="s">
        <v>86</v>
      </c>
      <c r="AW239" s="13" t="s">
        <v>36</v>
      </c>
      <c r="AX239" s="13" t="s">
        <v>79</v>
      </c>
      <c r="AY239" s="235" t="s">
        <v>125</v>
      </c>
    </row>
    <row r="240" s="13" customFormat="1">
      <c r="A240" s="13"/>
      <c r="B240" s="224"/>
      <c r="C240" s="225"/>
      <c r="D240" s="226" t="s">
        <v>134</v>
      </c>
      <c r="E240" s="227" t="s">
        <v>1</v>
      </c>
      <c r="F240" s="228" t="s">
        <v>332</v>
      </c>
      <c r="G240" s="225"/>
      <c r="H240" s="229">
        <v>7.2999999999999998</v>
      </c>
      <c r="I240" s="230"/>
      <c r="J240" s="225"/>
      <c r="K240" s="225"/>
      <c r="L240" s="231"/>
      <c r="M240" s="232"/>
      <c r="N240" s="233"/>
      <c r="O240" s="233"/>
      <c r="P240" s="233"/>
      <c r="Q240" s="233"/>
      <c r="R240" s="233"/>
      <c r="S240" s="233"/>
      <c r="T240" s="23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5" t="s">
        <v>134</v>
      </c>
      <c r="AU240" s="235" t="s">
        <v>86</v>
      </c>
      <c r="AV240" s="13" t="s">
        <v>86</v>
      </c>
      <c r="AW240" s="13" t="s">
        <v>36</v>
      </c>
      <c r="AX240" s="13" t="s">
        <v>79</v>
      </c>
      <c r="AY240" s="235" t="s">
        <v>125</v>
      </c>
    </row>
    <row r="241" s="14" customFormat="1">
      <c r="A241" s="14"/>
      <c r="B241" s="236"/>
      <c r="C241" s="237"/>
      <c r="D241" s="226" t="s">
        <v>134</v>
      </c>
      <c r="E241" s="238" t="s">
        <v>1</v>
      </c>
      <c r="F241" s="239" t="s">
        <v>136</v>
      </c>
      <c r="G241" s="237"/>
      <c r="H241" s="240">
        <v>53.699999999999996</v>
      </c>
      <c r="I241" s="241"/>
      <c r="J241" s="237"/>
      <c r="K241" s="237"/>
      <c r="L241" s="242"/>
      <c r="M241" s="243"/>
      <c r="N241" s="244"/>
      <c r="O241" s="244"/>
      <c r="P241" s="244"/>
      <c r="Q241" s="244"/>
      <c r="R241" s="244"/>
      <c r="S241" s="244"/>
      <c r="T241" s="24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6" t="s">
        <v>134</v>
      </c>
      <c r="AU241" s="246" t="s">
        <v>86</v>
      </c>
      <c r="AV241" s="14" t="s">
        <v>132</v>
      </c>
      <c r="AW241" s="14" t="s">
        <v>36</v>
      </c>
      <c r="AX241" s="14" t="s">
        <v>84</v>
      </c>
      <c r="AY241" s="246" t="s">
        <v>125</v>
      </c>
    </row>
    <row r="242" s="2" customFormat="1" ht="21.75" customHeight="1">
      <c r="A242" s="38"/>
      <c r="B242" s="39"/>
      <c r="C242" s="257" t="s">
        <v>333</v>
      </c>
      <c r="D242" s="257" t="s">
        <v>230</v>
      </c>
      <c r="E242" s="258" t="s">
        <v>334</v>
      </c>
      <c r="F242" s="259" t="s">
        <v>335</v>
      </c>
      <c r="G242" s="260" t="s">
        <v>130</v>
      </c>
      <c r="H242" s="261">
        <v>26.928000000000001</v>
      </c>
      <c r="I242" s="262"/>
      <c r="J242" s="263">
        <f>ROUND(I242*H242,2)</f>
        <v>0</v>
      </c>
      <c r="K242" s="259" t="s">
        <v>131</v>
      </c>
      <c r="L242" s="264"/>
      <c r="M242" s="265" t="s">
        <v>1</v>
      </c>
      <c r="N242" s="266" t="s">
        <v>44</v>
      </c>
      <c r="O242" s="91"/>
      <c r="P242" s="220">
        <f>O242*H242</f>
        <v>0</v>
      </c>
      <c r="Q242" s="220">
        <v>0.17599999999999999</v>
      </c>
      <c r="R242" s="220">
        <f>Q242*H242</f>
        <v>4.7393279999999995</v>
      </c>
      <c r="S242" s="220">
        <v>0</v>
      </c>
      <c r="T242" s="221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2" t="s">
        <v>169</v>
      </c>
      <c r="AT242" s="222" t="s">
        <v>230</v>
      </c>
      <c r="AU242" s="222" t="s">
        <v>86</v>
      </c>
      <c r="AY242" s="17" t="s">
        <v>125</v>
      </c>
      <c r="BE242" s="223">
        <f>IF(N242="základní",J242,0)</f>
        <v>0</v>
      </c>
      <c r="BF242" s="223">
        <f>IF(N242="snížená",J242,0)</f>
        <v>0</v>
      </c>
      <c r="BG242" s="223">
        <f>IF(N242="zákl. přenesená",J242,0)</f>
        <v>0</v>
      </c>
      <c r="BH242" s="223">
        <f>IF(N242="sníž. přenesená",J242,0)</f>
        <v>0</v>
      </c>
      <c r="BI242" s="223">
        <f>IF(N242="nulová",J242,0)</f>
        <v>0</v>
      </c>
      <c r="BJ242" s="17" t="s">
        <v>84</v>
      </c>
      <c r="BK242" s="223">
        <f>ROUND(I242*H242,2)</f>
        <v>0</v>
      </c>
      <c r="BL242" s="17" t="s">
        <v>132</v>
      </c>
      <c r="BM242" s="222" t="s">
        <v>336</v>
      </c>
    </row>
    <row r="243" s="13" customFormat="1">
      <c r="A243" s="13"/>
      <c r="B243" s="224"/>
      <c r="C243" s="225"/>
      <c r="D243" s="226" t="s">
        <v>134</v>
      </c>
      <c r="E243" s="227" t="s">
        <v>1</v>
      </c>
      <c r="F243" s="228" t="s">
        <v>337</v>
      </c>
      <c r="G243" s="225"/>
      <c r="H243" s="229">
        <v>26.928000000000001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134</v>
      </c>
      <c r="AU243" s="235" t="s">
        <v>86</v>
      </c>
      <c r="AV243" s="13" t="s">
        <v>86</v>
      </c>
      <c r="AW243" s="13" t="s">
        <v>36</v>
      </c>
      <c r="AX243" s="13" t="s">
        <v>79</v>
      </c>
      <c r="AY243" s="235" t="s">
        <v>125</v>
      </c>
    </row>
    <row r="244" s="14" customFormat="1">
      <c r="A244" s="14"/>
      <c r="B244" s="236"/>
      <c r="C244" s="237"/>
      <c r="D244" s="226" t="s">
        <v>134</v>
      </c>
      <c r="E244" s="238" t="s">
        <v>1</v>
      </c>
      <c r="F244" s="239" t="s">
        <v>136</v>
      </c>
      <c r="G244" s="237"/>
      <c r="H244" s="240">
        <v>26.928000000000001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6" t="s">
        <v>134</v>
      </c>
      <c r="AU244" s="246" t="s">
        <v>86</v>
      </c>
      <c r="AV244" s="14" t="s">
        <v>132</v>
      </c>
      <c r="AW244" s="14" t="s">
        <v>36</v>
      </c>
      <c r="AX244" s="14" t="s">
        <v>84</v>
      </c>
      <c r="AY244" s="246" t="s">
        <v>125</v>
      </c>
    </row>
    <row r="245" s="2" customFormat="1" ht="24.15" customHeight="1">
      <c r="A245" s="38"/>
      <c r="B245" s="39"/>
      <c r="C245" s="257" t="s">
        <v>338</v>
      </c>
      <c r="D245" s="257" t="s">
        <v>230</v>
      </c>
      <c r="E245" s="258" t="s">
        <v>339</v>
      </c>
      <c r="F245" s="259" t="s">
        <v>340</v>
      </c>
      <c r="G245" s="260" t="s">
        <v>130</v>
      </c>
      <c r="H245" s="261">
        <v>12.24</v>
      </c>
      <c r="I245" s="262"/>
      <c r="J245" s="263">
        <f>ROUND(I245*H245,2)</f>
        <v>0</v>
      </c>
      <c r="K245" s="259" t="s">
        <v>131</v>
      </c>
      <c r="L245" s="264"/>
      <c r="M245" s="265" t="s">
        <v>1</v>
      </c>
      <c r="N245" s="266" t="s">
        <v>44</v>
      </c>
      <c r="O245" s="91"/>
      <c r="P245" s="220">
        <f>O245*H245</f>
        <v>0</v>
      </c>
      <c r="Q245" s="220">
        <v>0.17499999999999999</v>
      </c>
      <c r="R245" s="220">
        <f>Q245*H245</f>
        <v>2.1419999999999999</v>
      </c>
      <c r="S245" s="220">
        <v>0</v>
      </c>
      <c r="T245" s="221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2" t="s">
        <v>169</v>
      </c>
      <c r="AT245" s="222" t="s">
        <v>230</v>
      </c>
      <c r="AU245" s="222" t="s">
        <v>86</v>
      </c>
      <c r="AY245" s="17" t="s">
        <v>125</v>
      </c>
      <c r="BE245" s="223">
        <f>IF(N245="základní",J245,0)</f>
        <v>0</v>
      </c>
      <c r="BF245" s="223">
        <f>IF(N245="snížená",J245,0)</f>
        <v>0</v>
      </c>
      <c r="BG245" s="223">
        <f>IF(N245="zákl. přenesená",J245,0)</f>
        <v>0</v>
      </c>
      <c r="BH245" s="223">
        <f>IF(N245="sníž. přenesená",J245,0)</f>
        <v>0</v>
      </c>
      <c r="BI245" s="223">
        <f>IF(N245="nulová",J245,0)</f>
        <v>0</v>
      </c>
      <c r="BJ245" s="17" t="s">
        <v>84</v>
      </c>
      <c r="BK245" s="223">
        <f>ROUND(I245*H245,2)</f>
        <v>0</v>
      </c>
      <c r="BL245" s="17" t="s">
        <v>132</v>
      </c>
      <c r="BM245" s="222" t="s">
        <v>341</v>
      </c>
    </row>
    <row r="246" s="15" customFormat="1">
      <c r="A246" s="15"/>
      <c r="B246" s="247"/>
      <c r="C246" s="248"/>
      <c r="D246" s="226" t="s">
        <v>134</v>
      </c>
      <c r="E246" s="249" t="s">
        <v>1</v>
      </c>
      <c r="F246" s="250" t="s">
        <v>342</v>
      </c>
      <c r="G246" s="248"/>
      <c r="H246" s="249" t="s">
        <v>1</v>
      </c>
      <c r="I246" s="251"/>
      <c r="J246" s="248"/>
      <c r="K246" s="248"/>
      <c r="L246" s="252"/>
      <c r="M246" s="253"/>
      <c r="N246" s="254"/>
      <c r="O246" s="254"/>
      <c r="P246" s="254"/>
      <c r="Q246" s="254"/>
      <c r="R246" s="254"/>
      <c r="S246" s="254"/>
      <c r="T246" s="25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56" t="s">
        <v>134</v>
      </c>
      <c r="AU246" s="256" t="s">
        <v>86</v>
      </c>
      <c r="AV246" s="15" t="s">
        <v>84</v>
      </c>
      <c r="AW246" s="15" t="s">
        <v>36</v>
      </c>
      <c r="AX246" s="15" t="s">
        <v>79</v>
      </c>
      <c r="AY246" s="256" t="s">
        <v>125</v>
      </c>
    </row>
    <row r="247" s="13" customFormat="1">
      <c r="A247" s="13"/>
      <c r="B247" s="224"/>
      <c r="C247" s="225"/>
      <c r="D247" s="226" t="s">
        <v>134</v>
      </c>
      <c r="E247" s="227" t="s">
        <v>1</v>
      </c>
      <c r="F247" s="228" t="s">
        <v>343</v>
      </c>
      <c r="G247" s="225"/>
      <c r="H247" s="229">
        <v>12.24</v>
      </c>
      <c r="I247" s="230"/>
      <c r="J247" s="225"/>
      <c r="K247" s="225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134</v>
      </c>
      <c r="AU247" s="235" t="s">
        <v>86</v>
      </c>
      <c r="AV247" s="13" t="s">
        <v>86</v>
      </c>
      <c r="AW247" s="13" t="s">
        <v>36</v>
      </c>
      <c r="AX247" s="13" t="s">
        <v>84</v>
      </c>
      <c r="AY247" s="235" t="s">
        <v>125</v>
      </c>
    </row>
    <row r="248" s="2" customFormat="1" ht="16.5" customHeight="1">
      <c r="A248" s="38"/>
      <c r="B248" s="39"/>
      <c r="C248" s="257" t="s">
        <v>344</v>
      </c>
      <c r="D248" s="257" t="s">
        <v>230</v>
      </c>
      <c r="E248" s="258" t="s">
        <v>345</v>
      </c>
      <c r="F248" s="259" t="s">
        <v>346</v>
      </c>
      <c r="G248" s="260" t="s">
        <v>130</v>
      </c>
      <c r="H248" s="261">
        <v>8.1600000000000001</v>
      </c>
      <c r="I248" s="262"/>
      <c r="J248" s="263">
        <f>ROUND(I248*H248,2)</f>
        <v>0</v>
      </c>
      <c r="K248" s="259" t="s">
        <v>1</v>
      </c>
      <c r="L248" s="264"/>
      <c r="M248" s="265" t="s">
        <v>1</v>
      </c>
      <c r="N248" s="266" t="s">
        <v>44</v>
      </c>
      <c r="O248" s="91"/>
      <c r="P248" s="220">
        <f>O248*H248</f>
        <v>0</v>
      </c>
      <c r="Q248" s="220">
        <v>0.17599999999999999</v>
      </c>
      <c r="R248" s="220">
        <f>Q248*H248</f>
        <v>1.4361599999999999</v>
      </c>
      <c r="S248" s="220">
        <v>0</v>
      </c>
      <c r="T248" s="221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2" t="s">
        <v>169</v>
      </c>
      <c r="AT248" s="222" t="s">
        <v>230</v>
      </c>
      <c r="AU248" s="222" t="s">
        <v>86</v>
      </c>
      <c r="AY248" s="17" t="s">
        <v>125</v>
      </c>
      <c r="BE248" s="223">
        <f>IF(N248="základní",J248,0)</f>
        <v>0</v>
      </c>
      <c r="BF248" s="223">
        <f>IF(N248="snížená",J248,0)</f>
        <v>0</v>
      </c>
      <c r="BG248" s="223">
        <f>IF(N248="zákl. přenesená",J248,0)</f>
        <v>0</v>
      </c>
      <c r="BH248" s="223">
        <f>IF(N248="sníž. přenesená",J248,0)</f>
        <v>0</v>
      </c>
      <c r="BI248" s="223">
        <f>IF(N248="nulová",J248,0)</f>
        <v>0</v>
      </c>
      <c r="BJ248" s="17" t="s">
        <v>84</v>
      </c>
      <c r="BK248" s="223">
        <f>ROUND(I248*H248,2)</f>
        <v>0</v>
      </c>
      <c r="BL248" s="17" t="s">
        <v>132</v>
      </c>
      <c r="BM248" s="222" t="s">
        <v>347</v>
      </c>
    </row>
    <row r="249" s="13" customFormat="1">
      <c r="A249" s="13"/>
      <c r="B249" s="224"/>
      <c r="C249" s="225"/>
      <c r="D249" s="226" t="s">
        <v>134</v>
      </c>
      <c r="E249" s="227" t="s">
        <v>1</v>
      </c>
      <c r="F249" s="228" t="s">
        <v>348</v>
      </c>
      <c r="G249" s="225"/>
      <c r="H249" s="229">
        <v>8.1600000000000001</v>
      </c>
      <c r="I249" s="230"/>
      <c r="J249" s="225"/>
      <c r="K249" s="225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134</v>
      </c>
      <c r="AU249" s="235" t="s">
        <v>86</v>
      </c>
      <c r="AV249" s="13" t="s">
        <v>86</v>
      </c>
      <c r="AW249" s="13" t="s">
        <v>36</v>
      </c>
      <c r="AX249" s="13" t="s">
        <v>84</v>
      </c>
      <c r="AY249" s="235" t="s">
        <v>125</v>
      </c>
    </row>
    <row r="250" s="12" customFormat="1" ht="22.8" customHeight="1">
      <c r="A250" s="12"/>
      <c r="B250" s="195"/>
      <c r="C250" s="196"/>
      <c r="D250" s="197" t="s">
        <v>78</v>
      </c>
      <c r="E250" s="209" t="s">
        <v>169</v>
      </c>
      <c r="F250" s="209" t="s">
        <v>349</v>
      </c>
      <c r="G250" s="196"/>
      <c r="H250" s="196"/>
      <c r="I250" s="199"/>
      <c r="J250" s="210">
        <f>BK250</f>
        <v>0</v>
      </c>
      <c r="K250" s="196"/>
      <c r="L250" s="201"/>
      <c r="M250" s="202"/>
      <c r="N250" s="203"/>
      <c r="O250" s="203"/>
      <c r="P250" s="204">
        <f>P251</f>
        <v>0</v>
      </c>
      <c r="Q250" s="203"/>
      <c r="R250" s="204">
        <f>R251</f>
        <v>0.31108000000000002</v>
      </c>
      <c r="S250" s="203"/>
      <c r="T250" s="205">
        <f>T251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6" t="s">
        <v>84</v>
      </c>
      <c r="AT250" s="207" t="s">
        <v>78</v>
      </c>
      <c r="AU250" s="207" t="s">
        <v>84</v>
      </c>
      <c r="AY250" s="206" t="s">
        <v>125</v>
      </c>
      <c r="BK250" s="208">
        <f>BK251</f>
        <v>0</v>
      </c>
    </row>
    <row r="251" s="2" customFormat="1" ht="33" customHeight="1">
      <c r="A251" s="38"/>
      <c r="B251" s="39"/>
      <c r="C251" s="211" t="s">
        <v>350</v>
      </c>
      <c r="D251" s="211" t="s">
        <v>127</v>
      </c>
      <c r="E251" s="212" t="s">
        <v>351</v>
      </c>
      <c r="F251" s="213" t="s">
        <v>352</v>
      </c>
      <c r="G251" s="214" t="s">
        <v>266</v>
      </c>
      <c r="H251" s="215">
        <v>1</v>
      </c>
      <c r="I251" s="216"/>
      <c r="J251" s="217">
        <f>ROUND(I251*H251,2)</f>
        <v>0</v>
      </c>
      <c r="K251" s="213" t="s">
        <v>1</v>
      </c>
      <c r="L251" s="44"/>
      <c r="M251" s="218" t="s">
        <v>1</v>
      </c>
      <c r="N251" s="219" t="s">
        <v>44</v>
      </c>
      <c r="O251" s="91"/>
      <c r="P251" s="220">
        <f>O251*H251</f>
        <v>0</v>
      </c>
      <c r="Q251" s="220">
        <v>0.31108000000000002</v>
      </c>
      <c r="R251" s="220">
        <f>Q251*H251</f>
        <v>0.31108000000000002</v>
      </c>
      <c r="S251" s="220">
        <v>0</v>
      </c>
      <c r="T251" s="221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2" t="s">
        <v>132</v>
      </c>
      <c r="AT251" s="222" t="s">
        <v>127</v>
      </c>
      <c r="AU251" s="222" t="s">
        <v>86</v>
      </c>
      <c r="AY251" s="17" t="s">
        <v>125</v>
      </c>
      <c r="BE251" s="223">
        <f>IF(N251="základní",J251,0)</f>
        <v>0</v>
      </c>
      <c r="BF251" s="223">
        <f>IF(N251="snížená",J251,0)</f>
        <v>0</v>
      </c>
      <c r="BG251" s="223">
        <f>IF(N251="zákl. přenesená",J251,0)</f>
        <v>0</v>
      </c>
      <c r="BH251" s="223">
        <f>IF(N251="sníž. přenesená",J251,0)</f>
        <v>0</v>
      </c>
      <c r="BI251" s="223">
        <f>IF(N251="nulová",J251,0)</f>
        <v>0</v>
      </c>
      <c r="BJ251" s="17" t="s">
        <v>84</v>
      </c>
      <c r="BK251" s="223">
        <f>ROUND(I251*H251,2)</f>
        <v>0</v>
      </c>
      <c r="BL251" s="17" t="s">
        <v>132</v>
      </c>
      <c r="BM251" s="222" t="s">
        <v>353</v>
      </c>
    </row>
    <row r="252" s="12" customFormat="1" ht="22.8" customHeight="1">
      <c r="A252" s="12"/>
      <c r="B252" s="195"/>
      <c r="C252" s="196"/>
      <c r="D252" s="197" t="s">
        <v>78</v>
      </c>
      <c r="E252" s="209" t="s">
        <v>178</v>
      </c>
      <c r="F252" s="209" t="s">
        <v>354</v>
      </c>
      <c r="G252" s="196"/>
      <c r="H252" s="196"/>
      <c r="I252" s="199"/>
      <c r="J252" s="210">
        <f>BK252</f>
        <v>0</v>
      </c>
      <c r="K252" s="196"/>
      <c r="L252" s="201"/>
      <c r="M252" s="202"/>
      <c r="N252" s="203"/>
      <c r="O252" s="203"/>
      <c r="P252" s="204">
        <f>SUM(P253:P297)</f>
        <v>0</v>
      </c>
      <c r="Q252" s="203"/>
      <c r="R252" s="204">
        <f>SUM(R253:R297)</f>
        <v>77.408626179999999</v>
      </c>
      <c r="S252" s="203"/>
      <c r="T252" s="205">
        <f>SUM(T253:T297)</f>
        <v>0.81299999999999994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6" t="s">
        <v>84</v>
      </c>
      <c r="AT252" s="207" t="s">
        <v>78</v>
      </c>
      <c r="AU252" s="207" t="s">
        <v>84</v>
      </c>
      <c r="AY252" s="206" t="s">
        <v>125</v>
      </c>
      <c r="BK252" s="208">
        <f>SUM(BK253:BK297)</f>
        <v>0</v>
      </c>
    </row>
    <row r="253" s="2" customFormat="1" ht="24.15" customHeight="1">
      <c r="A253" s="38"/>
      <c r="B253" s="39"/>
      <c r="C253" s="211" t="s">
        <v>355</v>
      </c>
      <c r="D253" s="211" t="s">
        <v>127</v>
      </c>
      <c r="E253" s="212" t="s">
        <v>356</v>
      </c>
      <c r="F253" s="213" t="s">
        <v>357</v>
      </c>
      <c r="G253" s="214" t="s">
        <v>266</v>
      </c>
      <c r="H253" s="215">
        <v>4</v>
      </c>
      <c r="I253" s="216"/>
      <c r="J253" s="217">
        <f>ROUND(I253*H253,2)</f>
        <v>0</v>
      </c>
      <c r="K253" s="213" t="s">
        <v>131</v>
      </c>
      <c r="L253" s="44"/>
      <c r="M253" s="218" t="s">
        <v>1</v>
      </c>
      <c r="N253" s="219" t="s">
        <v>44</v>
      </c>
      <c r="O253" s="91"/>
      <c r="P253" s="220">
        <f>O253*H253</f>
        <v>0</v>
      </c>
      <c r="Q253" s="220">
        <v>0.00069999999999999999</v>
      </c>
      <c r="R253" s="220">
        <f>Q253*H253</f>
        <v>0.0028</v>
      </c>
      <c r="S253" s="220">
        <v>0</v>
      </c>
      <c r="T253" s="221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2" t="s">
        <v>132</v>
      </c>
      <c r="AT253" s="222" t="s">
        <v>127</v>
      </c>
      <c r="AU253" s="222" t="s">
        <v>86</v>
      </c>
      <c r="AY253" s="17" t="s">
        <v>125</v>
      </c>
      <c r="BE253" s="223">
        <f>IF(N253="základní",J253,0)</f>
        <v>0</v>
      </c>
      <c r="BF253" s="223">
        <f>IF(N253="snížená",J253,0)</f>
        <v>0</v>
      </c>
      <c r="BG253" s="223">
        <f>IF(N253="zákl. přenesená",J253,0)</f>
        <v>0</v>
      </c>
      <c r="BH253" s="223">
        <f>IF(N253="sníž. přenesená",J253,0)</f>
        <v>0</v>
      </c>
      <c r="BI253" s="223">
        <f>IF(N253="nulová",J253,0)</f>
        <v>0</v>
      </c>
      <c r="BJ253" s="17" t="s">
        <v>84</v>
      </c>
      <c r="BK253" s="223">
        <f>ROUND(I253*H253,2)</f>
        <v>0</v>
      </c>
      <c r="BL253" s="17" t="s">
        <v>132</v>
      </c>
      <c r="BM253" s="222" t="s">
        <v>358</v>
      </c>
    </row>
    <row r="254" s="2" customFormat="1" ht="24.15" customHeight="1">
      <c r="A254" s="38"/>
      <c r="B254" s="39"/>
      <c r="C254" s="257" t="s">
        <v>359</v>
      </c>
      <c r="D254" s="257" t="s">
        <v>230</v>
      </c>
      <c r="E254" s="258" t="s">
        <v>360</v>
      </c>
      <c r="F254" s="259" t="s">
        <v>361</v>
      </c>
      <c r="G254" s="260" t="s">
        <v>266</v>
      </c>
      <c r="H254" s="261">
        <v>1</v>
      </c>
      <c r="I254" s="262"/>
      <c r="J254" s="263">
        <f>ROUND(I254*H254,2)</f>
        <v>0</v>
      </c>
      <c r="K254" s="259" t="s">
        <v>131</v>
      </c>
      <c r="L254" s="264"/>
      <c r="M254" s="265" t="s">
        <v>1</v>
      </c>
      <c r="N254" s="266" t="s">
        <v>44</v>
      </c>
      <c r="O254" s="91"/>
      <c r="P254" s="220">
        <f>O254*H254</f>
        <v>0</v>
      </c>
      <c r="Q254" s="220">
        <v>0.0040000000000000001</v>
      </c>
      <c r="R254" s="220">
        <f>Q254*H254</f>
        <v>0.0040000000000000001</v>
      </c>
      <c r="S254" s="220">
        <v>0</v>
      </c>
      <c r="T254" s="221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2" t="s">
        <v>169</v>
      </c>
      <c r="AT254" s="222" t="s">
        <v>230</v>
      </c>
      <c r="AU254" s="222" t="s">
        <v>86</v>
      </c>
      <c r="AY254" s="17" t="s">
        <v>125</v>
      </c>
      <c r="BE254" s="223">
        <f>IF(N254="základní",J254,0)</f>
        <v>0</v>
      </c>
      <c r="BF254" s="223">
        <f>IF(N254="snížená",J254,0)</f>
        <v>0</v>
      </c>
      <c r="BG254" s="223">
        <f>IF(N254="zákl. přenesená",J254,0)</f>
        <v>0</v>
      </c>
      <c r="BH254" s="223">
        <f>IF(N254="sníž. přenesená",J254,0)</f>
        <v>0</v>
      </c>
      <c r="BI254" s="223">
        <f>IF(N254="nulová",J254,0)</f>
        <v>0</v>
      </c>
      <c r="BJ254" s="17" t="s">
        <v>84</v>
      </c>
      <c r="BK254" s="223">
        <f>ROUND(I254*H254,2)</f>
        <v>0</v>
      </c>
      <c r="BL254" s="17" t="s">
        <v>132</v>
      </c>
      <c r="BM254" s="222" t="s">
        <v>362</v>
      </c>
    </row>
    <row r="255" s="13" customFormat="1">
      <c r="A255" s="13"/>
      <c r="B255" s="224"/>
      <c r="C255" s="225"/>
      <c r="D255" s="226" t="s">
        <v>134</v>
      </c>
      <c r="E255" s="227" t="s">
        <v>1</v>
      </c>
      <c r="F255" s="228" t="s">
        <v>363</v>
      </c>
      <c r="G255" s="225"/>
      <c r="H255" s="229">
        <v>1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134</v>
      </c>
      <c r="AU255" s="235" t="s">
        <v>86</v>
      </c>
      <c r="AV255" s="13" t="s">
        <v>86</v>
      </c>
      <c r="AW255" s="13" t="s">
        <v>36</v>
      </c>
      <c r="AX255" s="13" t="s">
        <v>84</v>
      </c>
      <c r="AY255" s="235" t="s">
        <v>125</v>
      </c>
    </row>
    <row r="256" s="2" customFormat="1" ht="16.5" customHeight="1">
      <c r="A256" s="38"/>
      <c r="B256" s="39"/>
      <c r="C256" s="257" t="s">
        <v>364</v>
      </c>
      <c r="D256" s="257" t="s">
        <v>230</v>
      </c>
      <c r="E256" s="258" t="s">
        <v>365</v>
      </c>
      <c r="F256" s="259" t="s">
        <v>366</v>
      </c>
      <c r="G256" s="260" t="s">
        <v>266</v>
      </c>
      <c r="H256" s="261">
        <v>1</v>
      </c>
      <c r="I256" s="262"/>
      <c r="J256" s="263">
        <f>ROUND(I256*H256,2)</f>
        <v>0</v>
      </c>
      <c r="K256" s="259" t="s">
        <v>131</v>
      </c>
      <c r="L256" s="264"/>
      <c r="M256" s="265" t="s">
        <v>1</v>
      </c>
      <c r="N256" s="266" t="s">
        <v>44</v>
      </c>
      <c r="O256" s="91"/>
      <c r="P256" s="220">
        <f>O256*H256</f>
        <v>0</v>
      </c>
      <c r="Q256" s="220">
        <v>0.0050000000000000001</v>
      </c>
      <c r="R256" s="220">
        <f>Q256*H256</f>
        <v>0.0050000000000000001</v>
      </c>
      <c r="S256" s="220">
        <v>0</v>
      </c>
      <c r="T256" s="221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2" t="s">
        <v>169</v>
      </c>
      <c r="AT256" s="222" t="s">
        <v>230</v>
      </c>
      <c r="AU256" s="222" t="s">
        <v>86</v>
      </c>
      <c r="AY256" s="17" t="s">
        <v>125</v>
      </c>
      <c r="BE256" s="223">
        <f>IF(N256="základní",J256,0)</f>
        <v>0</v>
      </c>
      <c r="BF256" s="223">
        <f>IF(N256="snížená",J256,0)</f>
        <v>0</v>
      </c>
      <c r="BG256" s="223">
        <f>IF(N256="zákl. přenesená",J256,0)</f>
        <v>0</v>
      </c>
      <c r="BH256" s="223">
        <f>IF(N256="sníž. přenesená",J256,0)</f>
        <v>0</v>
      </c>
      <c r="BI256" s="223">
        <f>IF(N256="nulová",J256,0)</f>
        <v>0</v>
      </c>
      <c r="BJ256" s="17" t="s">
        <v>84</v>
      </c>
      <c r="BK256" s="223">
        <f>ROUND(I256*H256,2)</f>
        <v>0</v>
      </c>
      <c r="BL256" s="17" t="s">
        <v>132</v>
      </c>
      <c r="BM256" s="222" t="s">
        <v>367</v>
      </c>
    </row>
    <row r="257" s="13" customFormat="1">
      <c r="A257" s="13"/>
      <c r="B257" s="224"/>
      <c r="C257" s="225"/>
      <c r="D257" s="226" t="s">
        <v>134</v>
      </c>
      <c r="E257" s="227" t="s">
        <v>1</v>
      </c>
      <c r="F257" s="228" t="s">
        <v>368</v>
      </c>
      <c r="G257" s="225"/>
      <c r="H257" s="229">
        <v>1</v>
      </c>
      <c r="I257" s="230"/>
      <c r="J257" s="225"/>
      <c r="K257" s="225"/>
      <c r="L257" s="231"/>
      <c r="M257" s="232"/>
      <c r="N257" s="233"/>
      <c r="O257" s="233"/>
      <c r="P257" s="233"/>
      <c r="Q257" s="233"/>
      <c r="R257" s="233"/>
      <c r="S257" s="233"/>
      <c r="T257" s="23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5" t="s">
        <v>134</v>
      </c>
      <c r="AU257" s="235" t="s">
        <v>86</v>
      </c>
      <c r="AV257" s="13" t="s">
        <v>86</v>
      </c>
      <c r="AW257" s="13" t="s">
        <v>36</v>
      </c>
      <c r="AX257" s="13" t="s">
        <v>84</v>
      </c>
      <c r="AY257" s="235" t="s">
        <v>125</v>
      </c>
    </row>
    <row r="258" s="2" customFormat="1" ht="16.5" customHeight="1">
      <c r="A258" s="38"/>
      <c r="B258" s="39"/>
      <c r="C258" s="257" t="s">
        <v>369</v>
      </c>
      <c r="D258" s="257" t="s">
        <v>230</v>
      </c>
      <c r="E258" s="258" t="s">
        <v>370</v>
      </c>
      <c r="F258" s="259" t="s">
        <v>371</v>
      </c>
      <c r="G258" s="260" t="s">
        <v>266</v>
      </c>
      <c r="H258" s="261">
        <v>1</v>
      </c>
      <c r="I258" s="262"/>
      <c r="J258" s="263">
        <f>ROUND(I258*H258,2)</f>
        <v>0</v>
      </c>
      <c r="K258" s="259" t="s">
        <v>131</v>
      </c>
      <c r="L258" s="264"/>
      <c r="M258" s="265" t="s">
        <v>1</v>
      </c>
      <c r="N258" s="266" t="s">
        <v>44</v>
      </c>
      <c r="O258" s="91"/>
      <c r="P258" s="220">
        <f>O258*H258</f>
        <v>0</v>
      </c>
      <c r="Q258" s="220">
        <v>0.0040000000000000001</v>
      </c>
      <c r="R258" s="220">
        <f>Q258*H258</f>
        <v>0.0040000000000000001</v>
      </c>
      <c r="S258" s="220">
        <v>0</v>
      </c>
      <c r="T258" s="221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2" t="s">
        <v>169</v>
      </c>
      <c r="AT258" s="222" t="s">
        <v>230</v>
      </c>
      <c r="AU258" s="222" t="s">
        <v>86</v>
      </c>
      <c r="AY258" s="17" t="s">
        <v>125</v>
      </c>
      <c r="BE258" s="223">
        <f>IF(N258="základní",J258,0)</f>
        <v>0</v>
      </c>
      <c r="BF258" s="223">
        <f>IF(N258="snížená",J258,0)</f>
        <v>0</v>
      </c>
      <c r="BG258" s="223">
        <f>IF(N258="zákl. přenesená",J258,0)</f>
        <v>0</v>
      </c>
      <c r="BH258" s="223">
        <f>IF(N258="sníž. přenesená",J258,0)</f>
        <v>0</v>
      </c>
      <c r="BI258" s="223">
        <f>IF(N258="nulová",J258,0)</f>
        <v>0</v>
      </c>
      <c r="BJ258" s="17" t="s">
        <v>84</v>
      </c>
      <c r="BK258" s="223">
        <f>ROUND(I258*H258,2)</f>
        <v>0</v>
      </c>
      <c r="BL258" s="17" t="s">
        <v>132</v>
      </c>
      <c r="BM258" s="222" t="s">
        <v>372</v>
      </c>
    </row>
    <row r="259" s="13" customFormat="1">
      <c r="A259" s="13"/>
      <c r="B259" s="224"/>
      <c r="C259" s="225"/>
      <c r="D259" s="226" t="s">
        <v>134</v>
      </c>
      <c r="E259" s="227" t="s">
        <v>1</v>
      </c>
      <c r="F259" s="228" t="s">
        <v>373</v>
      </c>
      <c r="G259" s="225"/>
      <c r="H259" s="229">
        <v>1</v>
      </c>
      <c r="I259" s="230"/>
      <c r="J259" s="225"/>
      <c r="K259" s="225"/>
      <c r="L259" s="231"/>
      <c r="M259" s="232"/>
      <c r="N259" s="233"/>
      <c r="O259" s="233"/>
      <c r="P259" s="233"/>
      <c r="Q259" s="233"/>
      <c r="R259" s="233"/>
      <c r="S259" s="233"/>
      <c r="T259" s="23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5" t="s">
        <v>134</v>
      </c>
      <c r="AU259" s="235" t="s">
        <v>86</v>
      </c>
      <c r="AV259" s="13" t="s">
        <v>86</v>
      </c>
      <c r="AW259" s="13" t="s">
        <v>36</v>
      </c>
      <c r="AX259" s="13" t="s">
        <v>84</v>
      </c>
      <c r="AY259" s="235" t="s">
        <v>125</v>
      </c>
    </row>
    <row r="260" s="2" customFormat="1" ht="24.15" customHeight="1">
      <c r="A260" s="38"/>
      <c r="B260" s="39"/>
      <c r="C260" s="257" t="s">
        <v>374</v>
      </c>
      <c r="D260" s="257" t="s">
        <v>230</v>
      </c>
      <c r="E260" s="258" t="s">
        <v>375</v>
      </c>
      <c r="F260" s="259" t="s">
        <v>376</v>
      </c>
      <c r="G260" s="260" t="s">
        <v>266</v>
      </c>
      <c r="H260" s="261">
        <v>1</v>
      </c>
      <c r="I260" s="262"/>
      <c r="J260" s="263">
        <f>ROUND(I260*H260,2)</f>
        <v>0</v>
      </c>
      <c r="K260" s="259" t="s">
        <v>131</v>
      </c>
      <c r="L260" s="264"/>
      <c r="M260" s="265" t="s">
        <v>1</v>
      </c>
      <c r="N260" s="266" t="s">
        <v>44</v>
      </c>
      <c r="O260" s="91"/>
      <c r="P260" s="220">
        <f>O260*H260</f>
        <v>0</v>
      </c>
      <c r="Q260" s="220">
        <v>0.0025000000000000001</v>
      </c>
      <c r="R260" s="220">
        <f>Q260*H260</f>
        <v>0.0025000000000000001</v>
      </c>
      <c r="S260" s="220">
        <v>0</v>
      </c>
      <c r="T260" s="221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2" t="s">
        <v>169</v>
      </c>
      <c r="AT260" s="222" t="s">
        <v>230</v>
      </c>
      <c r="AU260" s="222" t="s">
        <v>86</v>
      </c>
      <c r="AY260" s="17" t="s">
        <v>125</v>
      </c>
      <c r="BE260" s="223">
        <f>IF(N260="základní",J260,0)</f>
        <v>0</v>
      </c>
      <c r="BF260" s="223">
        <f>IF(N260="snížená",J260,0)</f>
        <v>0</v>
      </c>
      <c r="BG260" s="223">
        <f>IF(N260="zákl. přenesená",J260,0)</f>
        <v>0</v>
      </c>
      <c r="BH260" s="223">
        <f>IF(N260="sníž. přenesená",J260,0)</f>
        <v>0</v>
      </c>
      <c r="BI260" s="223">
        <f>IF(N260="nulová",J260,0)</f>
        <v>0</v>
      </c>
      <c r="BJ260" s="17" t="s">
        <v>84</v>
      </c>
      <c r="BK260" s="223">
        <f>ROUND(I260*H260,2)</f>
        <v>0</v>
      </c>
      <c r="BL260" s="17" t="s">
        <v>132</v>
      </c>
      <c r="BM260" s="222" t="s">
        <v>377</v>
      </c>
    </row>
    <row r="261" s="13" customFormat="1">
      <c r="A261" s="13"/>
      <c r="B261" s="224"/>
      <c r="C261" s="225"/>
      <c r="D261" s="226" t="s">
        <v>134</v>
      </c>
      <c r="E261" s="227" t="s">
        <v>1</v>
      </c>
      <c r="F261" s="228" t="s">
        <v>378</v>
      </c>
      <c r="G261" s="225"/>
      <c r="H261" s="229">
        <v>1</v>
      </c>
      <c r="I261" s="230"/>
      <c r="J261" s="225"/>
      <c r="K261" s="225"/>
      <c r="L261" s="231"/>
      <c r="M261" s="232"/>
      <c r="N261" s="233"/>
      <c r="O261" s="233"/>
      <c r="P261" s="233"/>
      <c r="Q261" s="233"/>
      <c r="R261" s="233"/>
      <c r="S261" s="233"/>
      <c r="T261" s="23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5" t="s">
        <v>134</v>
      </c>
      <c r="AU261" s="235" t="s">
        <v>86</v>
      </c>
      <c r="AV261" s="13" t="s">
        <v>86</v>
      </c>
      <c r="AW261" s="13" t="s">
        <v>36</v>
      </c>
      <c r="AX261" s="13" t="s">
        <v>84</v>
      </c>
      <c r="AY261" s="235" t="s">
        <v>125</v>
      </c>
    </row>
    <row r="262" s="2" customFormat="1" ht="24.15" customHeight="1">
      <c r="A262" s="38"/>
      <c r="B262" s="39"/>
      <c r="C262" s="211" t="s">
        <v>379</v>
      </c>
      <c r="D262" s="211" t="s">
        <v>127</v>
      </c>
      <c r="E262" s="212" t="s">
        <v>380</v>
      </c>
      <c r="F262" s="213" t="s">
        <v>381</v>
      </c>
      <c r="G262" s="214" t="s">
        <v>266</v>
      </c>
      <c r="H262" s="215">
        <v>4</v>
      </c>
      <c r="I262" s="216"/>
      <c r="J262" s="217">
        <f>ROUND(I262*H262,2)</f>
        <v>0</v>
      </c>
      <c r="K262" s="213" t="s">
        <v>131</v>
      </c>
      <c r="L262" s="44"/>
      <c r="M262" s="218" t="s">
        <v>1</v>
      </c>
      <c r="N262" s="219" t="s">
        <v>44</v>
      </c>
      <c r="O262" s="91"/>
      <c r="P262" s="220">
        <f>O262*H262</f>
        <v>0</v>
      </c>
      <c r="Q262" s="220">
        <v>0.10940999999999999</v>
      </c>
      <c r="R262" s="220">
        <f>Q262*H262</f>
        <v>0.43763999999999997</v>
      </c>
      <c r="S262" s="220">
        <v>0</v>
      </c>
      <c r="T262" s="221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2" t="s">
        <v>132</v>
      </c>
      <c r="AT262" s="222" t="s">
        <v>127</v>
      </c>
      <c r="AU262" s="222" t="s">
        <v>86</v>
      </c>
      <c r="AY262" s="17" t="s">
        <v>125</v>
      </c>
      <c r="BE262" s="223">
        <f>IF(N262="základní",J262,0)</f>
        <v>0</v>
      </c>
      <c r="BF262" s="223">
        <f>IF(N262="snížená",J262,0)</f>
        <v>0</v>
      </c>
      <c r="BG262" s="223">
        <f>IF(N262="zákl. přenesená",J262,0)</f>
        <v>0</v>
      </c>
      <c r="BH262" s="223">
        <f>IF(N262="sníž. přenesená",J262,0)</f>
        <v>0</v>
      </c>
      <c r="BI262" s="223">
        <f>IF(N262="nulová",J262,0)</f>
        <v>0</v>
      </c>
      <c r="BJ262" s="17" t="s">
        <v>84</v>
      </c>
      <c r="BK262" s="223">
        <f>ROUND(I262*H262,2)</f>
        <v>0</v>
      </c>
      <c r="BL262" s="17" t="s">
        <v>132</v>
      </c>
      <c r="BM262" s="222" t="s">
        <v>382</v>
      </c>
    </row>
    <row r="263" s="2" customFormat="1" ht="21.75" customHeight="1">
      <c r="A263" s="38"/>
      <c r="B263" s="39"/>
      <c r="C263" s="257" t="s">
        <v>383</v>
      </c>
      <c r="D263" s="257" t="s">
        <v>230</v>
      </c>
      <c r="E263" s="258" t="s">
        <v>384</v>
      </c>
      <c r="F263" s="259" t="s">
        <v>385</v>
      </c>
      <c r="G263" s="260" t="s">
        <v>266</v>
      </c>
      <c r="H263" s="261">
        <v>4</v>
      </c>
      <c r="I263" s="262"/>
      <c r="J263" s="263">
        <f>ROUND(I263*H263,2)</f>
        <v>0</v>
      </c>
      <c r="K263" s="259" t="s">
        <v>131</v>
      </c>
      <c r="L263" s="264"/>
      <c r="M263" s="265" t="s">
        <v>1</v>
      </c>
      <c r="N263" s="266" t="s">
        <v>44</v>
      </c>
      <c r="O263" s="91"/>
      <c r="P263" s="220">
        <f>O263*H263</f>
        <v>0</v>
      </c>
      <c r="Q263" s="220">
        <v>0.0061000000000000004</v>
      </c>
      <c r="R263" s="220">
        <f>Q263*H263</f>
        <v>0.024400000000000002</v>
      </c>
      <c r="S263" s="220">
        <v>0</v>
      </c>
      <c r="T263" s="221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2" t="s">
        <v>169</v>
      </c>
      <c r="AT263" s="222" t="s">
        <v>230</v>
      </c>
      <c r="AU263" s="222" t="s">
        <v>86</v>
      </c>
      <c r="AY263" s="17" t="s">
        <v>125</v>
      </c>
      <c r="BE263" s="223">
        <f>IF(N263="základní",J263,0)</f>
        <v>0</v>
      </c>
      <c r="BF263" s="223">
        <f>IF(N263="snížená",J263,0)</f>
        <v>0</v>
      </c>
      <c r="BG263" s="223">
        <f>IF(N263="zákl. přenesená",J263,0)</f>
        <v>0</v>
      </c>
      <c r="BH263" s="223">
        <f>IF(N263="sníž. přenesená",J263,0)</f>
        <v>0</v>
      </c>
      <c r="BI263" s="223">
        <f>IF(N263="nulová",J263,0)</f>
        <v>0</v>
      </c>
      <c r="BJ263" s="17" t="s">
        <v>84</v>
      </c>
      <c r="BK263" s="223">
        <f>ROUND(I263*H263,2)</f>
        <v>0</v>
      </c>
      <c r="BL263" s="17" t="s">
        <v>132</v>
      </c>
      <c r="BM263" s="222" t="s">
        <v>386</v>
      </c>
    </row>
    <row r="264" s="2" customFormat="1" ht="24.15" customHeight="1">
      <c r="A264" s="38"/>
      <c r="B264" s="39"/>
      <c r="C264" s="211" t="s">
        <v>387</v>
      </c>
      <c r="D264" s="211" t="s">
        <v>127</v>
      </c>
      <c r="E264" s="212" t="s">
        <v>388</v>
      </c>
      <c r="F264" s="213" t="s">
        <v>389</v>
      </c>
      <c r="G264" s="214" t="s">
        <v>160</v>
      </c>
      <c r="H264" s="215">
        <v>121.3</v>
      </c>
      <c r="I264" s="216"/>
      <c r="J264" s="217">
        <f>ROUND(I264*H264,2)</f>
        <v>0</v>
      </c>
      <c r="K264" s="213" t="s">
        <v>131</v>
      </c>
      <c r="L264" s="44"/>
      <c r="M264" s="218" t="s">
        <v>1</v>
      </c>
      <c r="N264" s="219" t="s">
        <v>44</v>
      </c>
      <c r="O264" s="91"/>
      <c r="P264" s="220">
        <f>O264*H264</f>
        <v>0</v>
      </c>
      <c r="Q264" s="220">
        <v>0.071900000000000006</v>
      </c>
      <c r="R264" s="220">
        <f>Q264*H264</f>
        <v>8.7214700000000001</v>
      </c>
      <c r="S264" s="220">
        <v>0</v>
      </c>
      <c r="T264" s="221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2" t="s">
        <v>132</v>
      </c>
      <c r="AT264" s="222" t="s">
        <v>127</v>
      </c>
      <c r="AU264" s="222" t="s">
        <v>86</v>
      </c>
      <c r="AY264" s="17" t="s">
        <v>125</v>
      </c>
      <c r="BE264" s="223">
        <f>IF(N264="základní",J264,0)</f>
        <v>0</v>
      </c>
      <c r="BF264" s="223">
        <f>IF(N264="snížená",J264,0)</f>
        <v>0</v>
      </c>
      <c r="BG264" s="223">
        <f>IF(N264="zákl. přenesená",J264,0)</f>
        <v>0</v>
      </c>
      <c r="BH264" s="223">
        <f>IF(N264="sníž. přenesená",J264,0)</f>
        <v>0</v>
      </c>
      <c r="BI264" s="223">
        <f>IF(N264="nulová",J264,0)</f>
        <v>0</v>
      </c>
      <c r="BJ264" s="17" t="s">
        <v>84</v>
      </c>
      <c r="BK264" s="223">
        <f>ROUND(I264*H264,2)</f>
        <v>0</v>
      </c>
      <c r="BL264" s="17" t="s">
        <v>132</v>
      </c>
      <c r="BM264" s="222" t="s">
        <v>390</v>
      </c>
    </row>
    <row r="265" s="2" customFormat="1" ht="16.5" customHeight="1">
      <c r="A265" s="38"/>
      <c r="B265" s="39"/>
      <c r="C265" s="257" t="s">
        <v>391</v>
      </c>
      <c r="D265" s="257" t="s">
        <v>230</v>
      </c>
      <c r="E265" s="258" t="s">
        <v>392</v>
      </c>
      <c r="F265" s="259" t="s">
        <v>393</v>
      </c>
      <c r="G265" s="260" t="s">
        <v>130</v>
      </c>
      <c r="H265" s="261">
        <v>12.130000000000001</v>
      </c>
      <c r="I265" s="262"/>
      <c r="J265" s="263">
        <f>ROUND(I265*H265,2)</f>
        <v>0</v>
      </c>
      <c r="K265" s="259" t="s">
        <v>131</v>
      </c>
      <c r="L265" s="264"/>
      <c r="M265" s="265" t="s">
        <v>1</v>
      </c>
      <c r="N265" s="266" t="s">
        <v>44</v>
      </c>
      <c r="O265" s="91"/>
      <c r="P265" s="220">
        <f>O265*H265</f>
        <v>0</v>
      </c>
      <c r="Q265" s="220">
        <v>0.222</v>
      </c>
      <c r="R265" s="220">
        <f>Q265*H265</f>
        <v>2.69286</v>
      </c>
      <c r="S265" s="220">
        <v>0</v>
      </c>
      <c r="T265" s="221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2" t="s">
        <v>169</v>
      </c>
      <c r="AT265" s="222" t="s">
        <v>230</v>
      </c>
      <c r="AU265" s="222" t="s">
        <v>86</v>
      </c>
      <c r="AY265" s="17" t="s">
        <v>125</v>
      </c>
      <c r="BE265" s="223">
        <f>IF(N265="základní",J265,0)</f>
        <v>0</v>
      </c>
      <c r="BF265" s="223">
        <f>IF(N265="snížená",J265,0)</f>
        <v>0</v>
      </c>
      <c r="BG265" s="223">
        <f>IF(N265="zákl. přenesená",J265,0)</f>
        <v>0</v>
      </c>
      <c r="BH265" s="223">
        <f>IF(N265="sníž. přenesená",J265,0)</f>
        <v>0</v>
      </c>
      <c r="BI265" s="223">
        <f>IF(N265="nulová",J265,0)</f>
        <v>0</v>
      </c>
      <c r="BJ265" s="17" t="s">
        <v>84</v>
      </c>
      <c r="BK265" s="223">
        <f>ROUND(I265*H265,2)</f>
        <v>0</v>
      </c>
      <c r="BL265" s="17" t="s">
        <v>132</v>
      </c>
      <c r="BM265" s="222" t="s">
        <v>394</v>
      </c>
    </row>
    <row r="266" s="13" customFormat="1">
      <c r="A266" s="13"/>
      <c r="B266" s="224"/>
      <c r="C266" s="225"/>
      <c r="D266" s="226" t="s">
        <v>134</v>
      </c>
      <c r="E266" s="225"/>
      <c r="F266" s="228" t="s">
        <v>395</v>
      </c>
      <c r="G266" s="225"/>
      <c r="H266" s="229">
        <v>12.130000000000001</v>
      </c>
      <c r="I266" s="230"/>
      <c r="J266" s="225"/>
      <c r="K266" s="225"/>
      <c r="L266" s="231"/>
      <c r="M266" s="232"/>
      <c r="N266" s="233"/>
      <c r="O266" s="233"/>
      <c r="P266" s="233"/>
      <c r="Q266" s="233"/>
      <c r="R266" s="233"/>
      <c r="S266" s="233"/>
      <c r="T266" s="23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5" t="s">
        <v>134</v>
      </c>
      <c r="AU266" s="235" t="s">
        <v>86</v>
      </c>
      <c r="AV266" s="13" t="s">
        <v>86</v>
      </c>
      <c r="AW266" s="13" t="s">
        <v>4</v>
      </c>
      <c r="AX266" s="13" t="s">
        <v>84</v>
      </c>
      <c r="AY266" s="235" t="s">
        <v>125</v>
      </c>
    </row>
    <row r="267" s="2" customFormat="1" ht="33" customHeight="1">
      <c r="A267" s="38"/>
      <c r="B267" s="39"/>
      <c r="C267" s="211" t="s">
        <v>396</v>
      </c>
      <c r="D267" s="211" t="s">
        <v>127</v>
      </c>
      <c r="E267" s="212" t="s">
        <v>397</v>
      </c>
      <c r="F267" s="213" t="s">
        <v>398</v>
      </c>
      <c r="G267" s="214" t="s">
        <v>160</v>
      </c>
      <c r="H267" s="215">
        <v>121.3</v>
      </c>
      <c r="I267" s="216"/>
      <c r="J267" s="217">
        <f>ROUND(I267*H267,2)</f>
        <v>0</v>
      </c>
      <c r="K267" s="213" t="s">
        <v>131</v>
      </c>
      <c r="L267" s="44"/>
      <c r="M267" s="218" t="s">
        <v>1</v>
      </c>
      <c r="N267" s="219" t="s">
        <v>44</v>
      </c>
      <c r="O267" s="91"/>
      <c r="P267" s="220">
        <f>O267*H267</f>
        <v>0</v>
      </c>
      <c r="Q267" s="220">
        <v>0.15540000000000001</v>
      </c>
      <c r="R267" s="220">
        <f>Q267*H267</f>
        <v>18.850020000000001</v>
      </c>
      <c r="S267" s="220">
        <v>0</v>
      </c>
      <c r="T267" s="221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2" t="s">
        <v>132</v>
      </c>
      <c r="AT267" s="222" t="s">
        <v>127</v>
      </c>
      <c r="AU267" s="222" t="s">
        <v>86</v>
      </c>
      <c r="AY267" s="17" t="s">
        <v>125</v>
      </c>
      <c r="BE267" s="223">
        <f>IF(N267="základní",J267,0)</f>
        <v>0</v>
      </c>
      <c r="BF267" s="223">
        <f>IF(N267="snížená",J267,0)</f>
        <v>0</v>
      </c>
      <c r="BG267" s="223">
        <f>IF(N267="zákl. přenesená",J267,0)</f>
        <v>0</v>
      </c>
      <c r="BH267" s="223">
        <f>IF(N267="sníž. přenesená",J267,0)</f>
        <v>0</v>
      </c>
      <c r="BI267" s="223">
        <f>IF(N267="nulová",J267,0)</f>
        <v>0</v>
      </c>
      <c r="BJ267" s="17" t="s">
        <v>84</v>
      </c>
      <c r="BK267" s="223">
        <f>ROUND(I267*H267,2)</f>
        <v>0</v>
      </c>
      <c r="BL267" s="17" t="s">
        <v>132</v>
      </c>
      <c r="BM267" s="222" t="s">
        <v>399</v>
      </c>
    </row>
    <row r="268" s="13" customFormat="1">
      <c r="A268" s="13"/>
      <c r="B268" s="224"/>
      <c r="C268" s="225"/>
      <c r="D268" s="226" t="s">
        <v>134</v>
      </c>
      <c r="E268" s="227" t="s">
        <v>1</v>
      </c>
      <c r="F268" s="228" t="s">
        <v>400</v>
      </c>
      <c r="G268" s="225"/>
      <c r="H268" s="229">
        <v>121.3</v>
      </c>
      <c r="I268" s="230"/>
      <c r="J268" s="225"/>
      <c r="K268" s="225"/>
      <c r="L268" s="231"/>
      <c r="M268" s="232"/>
      <c r="N268" s="233"/>
      <c r="O268" s="233"/>
      <c r="P268" s="233"/>
      <c r="Q268" s="233"/>
      <c r="R268" s="233"/>
      <c r="S268" s="233"/>
      <c r="T268" s="23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5" t="s">
        <v>134</v>
      </c>
      <c r="AU268" s="235" t="s">
        <v>86</v>
      </c>
      <c r="AV268" s="13" t="s">
        <v>86</v>
      </c>
      <c r="AW268" s="13" t="s">
        <v>36</v>
      </c>
      <c r="AX268" s="13" t="s">
        <v>84</v>
      </c>
      <c r="AY268" s="235" t="s">
        <v>125</v>
      </c>
    </row>
    <row r="269" s="2" customFormat="1" ht="16.5" customHeight="1">
      <c r="A269" s="38"/>
      <c r="B269" s="39"/>
      <c r="C269" s="257" t="s">
        <v>401</v>
      </c>
      <c r="D269" s="257" t="s">
        <v>230</v>
      </c>
      <c r="E269" s="258" t="s">
        <v>402</v>
      </c>
      <c r="F269" s="259" t="s">
        <v>403</v>
      </c>
      <c r="G269" s="260" t="s">
        <v>160</v>
      </c>
      <c r="H269" s="261">
        <v>85.599999999999994</v>
      </c>
      <c r="I269" s="262"/>
      <c r="J269" s="263">
        <f>ROUND(I269*H269,2)</f>
        <v>0</v>
      </c>
      <c r="K269" s="259" t="s">
        <v>131</v>
      </c>
      <c r="L269" s="264"/>
      <c r="M269" s="265" t="s">
        <v>1</v>
      </c>
      <c r="N269" s="266" t="s">
        <v>44</v>
      </c>
      <c r="O269" s="91"/>
      <c r="P269" s="220">
        <f>O269*H269</f>
        <v>0</v>
      </c>
      <c r="Q269" s="220">
        <v>0.080000000000000002</v>
      </c>
      <c r="R269" s="220">
        <f>Q269*H269</f>
        <v>6.8479999999999999</v>
      </c>
      <c r="S269" s="220">
        <v>0</v>
      </c>
      <c r="T269" s="221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2" t="s">
        <v>169</v>
      </c>
      <c r="AT269" s="222" t="s">
        <v>230</v>
      </c>
      <c r="AU269" s="222" t="s">
        <v>86</v>
      </c>
      <c r="AY269" s="17" t="s">
        <v>125</v>
      </c>
      <c r="BE269" s="223">
        <f>IF(N269="základní",J269,0)</f>
        <v>0</v>
      </c>
      <c r="BF269" s="223">
        <f>IF(N269="snížená",J269,0)</f>
        <v>0</v>
      </c>
      <c r="BG269" s="223">
        <f>IF(N269="zákl. přenesená",J269,0)</f>
        <v>0</v>
      </c>
      <c r="BH269" s="223">
        <f>IF(N269="sníž. přenesená",J269,0)</f>
        <v>0</v>
      </c>
      <c r="BI269" s="223">
        <f>IF(N269="nulová",J269,0)</f>
        <v>0</v>
      </c>
      <c r="BJ269" s="17" t="s">
        <v>84</v>
      </c>
      <c r="BK269" s="223">
        <f>ROUND(I269*H269,2)</f>
        <v>0</v>
      </c>
      <c r="BL269" s="17" t="s">
        <v>132</v>
      </c>
      <c r="BM269" s="222" t="s">
        <v>404</v>
      </c>
    </row>
    <row r="270" s="13" customFormat="1">
      <c r="A270" s="13"/>
      <c r="B270" s="224"/>
      <c r="C270" s="225"/>
      <c r="D270" s="226" t="s">
        <v>134</v>
      </c>
      <c r="E270" s="227" t="s">
        <v>1</v>
      </c>
      <c r="F270" s="228" t="s">
        <v>405</v>
      </c>
      <c r="G270" s="225"/>
      <c r="H270" s="229">
        <v>85.599999999999994</v>
      </c>
      <c r="I270" s="230"/>
      <c r="J270" s="225"/>
      <c r="K270" s="225"/>
      <c r="L270" s="231"/>
      <c r="M270" s="232"/>
      <c r="N270" s="233"/>
      <c r="O270" s="233"/>
      <c r="P270" s="233"/>
      <c r="Q270" s="233"/>
      <c r="R270" s="233"/>
      <c r="S270" s="233"/>
      <c r="T270" s="23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5" t="s">
        <v>134</v>
      </c>
      <c r="AU270" s="235" t="s">
        <v>86</v>
      </c>
      <c r="AV270" s="13" t="s">
        <v>86</v>
      </c>
      <c r="AW270" s="13" t="s">
        <v>36</v>
      </c>
      <c r="AX270" s="13" t="s">
        <v>84</v>
      </c>
      <c r="AY270" s="235" t="s">
        <v>125</v>
      </c>
    </row>
    <row r="271" s="2" customFormat="1" ht="24.15" customHeight="1">
      <c r="A271" s="38"/>
      <c r="B271" s="39"/>
      <c r="C271" s="257" t="s">
        <v>406</v>
      </c>
      <c r="D271" s="257" t="s">
        <v>230</v>
      </c>
      <c r="E271" s="258" t="s">
        <v>407</v>
      </c>
      <c r="F271" s="259" t="s">
        <v>408</v>
      </c>
      <c r="G271" s="260" t="s">
        <v>160</v>
      </c>
      <c r="H271" s="261">
        <v>27.539999999999999</v>
      </c>
      <c r="I271" s="262"/>
      <c r="J271" s="263">
        <f>ROUND(I271*H271,2)</f>
        <v>0</v>
      </c>
      <c r="K271" s="259" t="s">
        <v>131</v>
      </c>
      <c r="L271" s="264"/>
      <c r="M271" s="265" t="s">
        <v>1</v>
      </c>
      <c r="N271" s="266" t="s">
        <v>44</v>
      </c>
      <c r="O271" s="91"/>
      <c r="P271" s="220">
        <f>O271*H271</f>
        <v>0</v>
      </c>
      <c r="Q271" s="220">
        <v>0.048300000000000003</v>
      </c>
      <c r="R271" s="220">
        <f>Q271*H271</f>
        <v>1.330182</v>
      </c>
      <c r="S271" s="220">
        <v>0</v>
      </c>
      <c r="T271" s="221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2" t="s">
        <v>169</v>
      </c>
      <c r="AT271" s="222" t="s">
        <v>230</v>
      </c>
      <c r="AU271" s="222" t="s">
        <v>86</v>
      </c>
      <c r="AY271" s="17" t="s">
        <v>125</v>
      </c>
      <c r="BE271" s="223">
        <f>IF(N271="základní",J271,0)</f>
        <v>0</v>
      </c>
      <c r="BF271" s="223">
        <f>IF(N271="snížená",J271,0)</f>
        <v>0</v>
      </c>
      <c r="BG271" s="223">
        <f>IF(N271="zákl. přenesená",J271,0)</f>
        <v>0</v>
      </c>
      <c r="BH271" s="223">
        <f>IF(N271="sníž. přenesená",J271,0)</f>
        <v>0</v>
      </c>
      <c r="BI271" s="223">
        <f>IF(N271="nulová",J271,0)</f>
        <v>0</v>
      </c>
      <c r="BJ271" s="17" t="s">
        <v>84</v>
      </c>
      <c r="BK271" s="223">
        <f>ROUND(I271*H271,2)</f>
        <v>0</v>
      </c>
      <c r="BL271" s="17" t="s">
        <v>132</v>
      </c>
      <c r="BM271" s="222" t="s">
        <v>409</v>
      </c>
    </row>
    <row r="272" s="13" customFormat="1">
      <c r="A272" s="13"/>
      <c r="B272" s="224"/>
      <c r="C272" s="225"/>
      <c r="D272" s="226" t="s">
        <v>134</v>
      </c>
      <c r="E272" s="227" t="s">
        <v>1</v>
      </c>
      <c r="F272" s="228" t="s">
        <v>410</v>
      </c>
      <c r="G272" s="225"/>
      <c r="H272" s="229">
        <v>27.539999999999999</v>
      </c>
      <c r="I272" s="230"/>
      <c r="J272" s="225"/>
      <c r="K272" s="225"/>
      <c r="L272" s="231"/>
      <c r="M272" s="232"/>
      <c r="N272" s="233"/>
      <c r="O272" s="233"/>
      <c r="P272" s="233"/>
      <c r="Q272" s="233"/>
      <c r="R272" s="233"/>
      <c r="S272" s="233"/>
      <c r="T272" s="23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5" t="s">
        <v>134</v>
      </c>
      <c r="AU272" s="235" t="s">
        <v>86</v>
      </c>
      <c r="AV272" s="13" t="s">
        <v>86</v>
      </c>
      <c r="AW272" s="13" t="s">
        <v>36</v>
      </c>
      <c r="AX272" s="13" t="s">
        <v>84</v>
      </c>
      <c r="AY272" s="235" t="s">
        <v>125</v>
      </c>
    </row>
    <row r="273" s="2" customFormat="1" ht="24.15" customHeight="1">
      <c r="A273" s="38"/>
      <c r="B273" s="39"/>
      <c r="C273" s="257" t="s">
        <v>411</v>
      </c>
      <c r="D273" s="257" t="s">
        <v>230</v>
      </c>
      <c r="E273" s="258" t="s">
        <v>412</v>
      </c>
      <c r="F273" s="259" t="s">
        <v>413</v>
      </c>
      <c r="G273" s="260" t="s">
        <v>160</v>
      </c>
      <c r="H273" s="261">
        <v>8</v>
      </c>
      <c r="I273" s="262"/>
      <c r="J273" s="263">
        <f>ROUND(I273*H273,2)</f>
        <v>0</v>
      </c>
      <c r="K273" s="259" t="s">
        <v>131</v>
      </c>
      <c r="L273" s="264"/>
      <c r="M273" s="265" t="s">
        <v>1</v>
      </c>
      <c r="N273" s="266" t="s">
        <v>44</v>
      </c>
      <c r="O273" s="91"/>
      <c r="P273" s="220">
        <f>O273*H273</f>
        <v>0</v>
      </c>
      <c r="Q273" s="220">
        <v>0.065670000000000006</v>
      </c>
      <c r="R273" s="220">
        <f>Q273*H273</f>
        <v>0.52536000000000005</v>
      </c>
      <c r="S273" s="220">
        <v>0</v>
      </c>
      <c r="T273" s="221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2" t="s">
        <v>169</v>
      </c>
      <c r="AT273" s="222" t="s">
        <v>230</v>
      </c>
      <c r="AU273" s="222" t="s">
        <v>86</v>
      </c>
      <c r="AY273" s="17" t="s">
        <v>125</v>
      </c>
      <c r="BE273" s="223">
        <f>IF(N273="základní",J273,0)</f>
        <v>0</v>
      </c>
      <c r="BF273" s="223">
        <f>IF(N273="snížená",J273,0)</f>
        <v>0</v>
      </c>
      <c r="BG273" s="223">
        <f>IF(N273="zákl. přenesená",J273,0)</f>
        <v>0</v>
      </c>
      <c r="BH273" s="223">
        <f>IF(N273="sníž. přenesená",J273,0)</f>
        <v>0</v>
      </c>
      <c r="BI273" s="223">
        <f>IF(N273="nulová",J273,0)</f>
        <v>0</v>
      </c>
      <c r="BJ273" s="17" t="s">
        <v>84</v>
      </c>
      <c r="BK273" s="223">
        <f>ROUND(I273*H273,2)</f>
        <v>0</v>
      </c>
      <c r="BL273" s="17" t="s">
        <v>132</v>
      </c>
      <c r="BM273" s="222" t="s">
        <v>414</v>
      </c>
    </row>
    <row r="274" s="13" customFormat="1">
      <c r="A274" s="13"/>
      <c r="B274" s="224"/>
      <c r="C274" s="225"/>
      <c r="D274" s="226" t="s">
        <v>134</v>
      </c>
      <c r="E274" s="227" t="s">
        <v>1</v>
      </c>
      <c r="F274" s="228" t="s">
        <v>415</v>
      </c>
      <c r="G274" s="225"/>
      <c r="H274" s="229">
        <v>4</v>
      </c>
      <c r="I274" s="230"/>
      <c r="J274" s="225"/>
      <c r="K274" s="225"/>
      <c r="L274" s="231"/>
      <c r="M274" s="232"/>
      <c r="N274" s="233"/>
      <c r="O274" s="233"/>
      <c r="P274" s="233"/>
      <c r="Q274" s="233"/>
      <c r="R274" s="233"/>
      <c r="S274" s="233"/>
      <c r="T274" s="23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5" t="s">
        <v>134</v>
      </c>
      <c r="AU274" s="235" t="s">
        <v>86</v>
      </c>
      <c r="AV274" s="13" t="s">
        <v>86</v>
      </c>
      <c r="AW274" s="13" t="s">
        <v>36</v>
      </c>
      <c r="AX274" s="13" t="s">
        <v>79</v>
      </c>
      <c r="AY274" s="235" t="s">
        <v>125</v>
      </c>
    </row>
    <row r="275" s="13" customFormat="1">
      <c r="A275" s="13"/>
      <c r="B275" s="224"/>
      <c r="C275" s="225"/>
      <c r="D275" s="226" t="s">
        <v>134</v>
      </c>
      <c r="E275" s="227" t="s">
        <v>1</v>
      </c>
      <c r="F275" s="228" t="s">
        <v>416</v>
      </c>
      <c r="G275" s="225"/>
      <c r="H275" s="229">
        <v>4</v>
      </c>
      <c r="I275" s="230"/>
      <c r="J275" s="225"/>
      <c r="K275" s="225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134</v>
      </c>
      <c r="AU275" s="235" t="s">
        <v>86</v>
      </c>
      <c r="AV275" s="13" t="s">
        <v>86</v>
      </c>
      <c r="AW275" s="13" t="s">
        <v>36</v>
      </c>
      <c r="AX275" s="13" t="s">
        <v>79</v>
      </c>
      <c r="AY275" s="235" t="s">
        <v>125</v>
      </c>
    </row>
    <row r="276" s="14" customFormat="1">
      <c r="A276" s="14"/>
      <c r="B276" s="236"/>
      <c r="C276" s="237"/>
      <c r="D276" s="226" t="s">
        <v>134</v>
      </c>
      <c r="E276" s="238" t="s">
        <v>1</v>
      </c>
      <c r="F276" s="239" t="s">
        <v>136</v>
      </c>
      <c r="G276" s="237"/>
      <c r="H276" s="240">
        <v>8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6" t="s">
        <v>134</v>
      </c>
      <c r="AU276" s="246" t="s">
        <v>86</v>
      </c>
      <c r="AV276" s="14" t="s">
        <v>132</v>
      </c>
      <c r="AW276" s="14" t="s">
        <v>36</v>
      </c>
      <c r="AX276" s="14" t="s">
        <v>84</v>
      </c>
      <c r="AY276" s="246" t="s">
        <v>125</v>
      </c>
    </row>
    <row r="277" s="2" customFormat="1" ht="33" customHeight="1">
      <c r="A277" s="38"/>
      <c r="B277" s="39"/>
      <c r="C277" s="211" t="s">
        <v>417</v>
      </c>
      <c r="D277" s="211" t="s">
        <v>127</v>
      </c>
      <c r="E277" s="212" t="s">
        <v>418</v>
      </c>
      <c r="F277" s="213" t="s">
        <v>419</v>
      </c>
      <c r="G277" s="214" t="s">
        <v>160</v>
      </c>
      <c r="H277" s="215">
        <v>107.40000000000001</v>
      </c>
      <c r="I277" s="216"/>
      <c r="J277" s="217">
        <f>ROUND(I277*H277,2)</f>
        <v>0</v>
      </c>
      <c r="K277" s="213" t="s">
        <v>131</v>
      </c>
      <c r="L277" s="44"/>
      <c r="M277" s="218" t="s">
        <v>1</v>
      </c>
      <c r="N277" s="219" t="s">
        <v>44</v>
      </c>
      <c r="O277" s="91"/>
      <c r="P277" s="220">
        <f>O277*H277</f>
        <v>0</v>
      </c>
      <c r="Q277" s="220">
        <v>0.1295</v>
      </c>
      <c r="R277" s="220">
        <f>Q277*H277</f>
        <v>13.908300000000001</v>
      </c>
      <c r="S277" s="220">
        <v>0</v>
      </c>
      <c r="T277" s="221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2" t="s">
        <v>132</v>
      </c>
      <c r="AT277" s="222" t="s">
        <v>127</v>
      </c>
      <c r="AU277" s="222" t="s">
        <v>86</v>
      </c>
      <c r="AY277" s="17" t="s">
        <v>125</v>
      </c>
      <c r="BE277" s="223">
        <f>IF(N277="základní",J277,0)</f>
        <v>0</v>
      </c>
      <c r="BF277" s="223">
        <f>IF(N277="snížená",J277,0)</f>
        <v>0</v>
      </c>
      <c r="BG277" s="223">
        <f>IF(N277="zákl. přenesená",J277,0)</f>
        <v>0</v>
      </c>
      <c r="BH277" s="223">
        <f>IF(N277="sníž. přenesená",J277,0)</f>
        <v>0</v>
      </c>
      <c r="BI277" s="223">
        <f>IF(N277="nulová",J277,0)</f>
        <v>0</v>
      </c>
      <c r="BJ277" s="17" t="s">
        <v>84</v>
      </c>
      <c r="BK277" s="223">
        <f>ROUND(I277*H277,2)</f>
        <v>0</v>
      </c>
      <c r="BL277" s="17" t="s">
        <v>132</v>
      </c>
      <c r="BM277" s="222" t="s">
        <v>420</v>
      </c>
    </row>
    <row r="278" s="2" customFormat="1" ht="16.5" customHeight="1">
      <c r="A278" s="38"/>
      <c r="B278" s="39"/>
      <c r="C278" s="257" t="s">
        <v>421</v>
      </c>
      <c r="D278" s="257" t="s">
        <v>230</v>
      </c>
      <c r="E278" s="258" t="s">
        <v>422</v>
      </c>
      <c r="F278" s="259" t="s">
        <v>423</v>
      </c>
      <c r="G278" s="260" t="s">
        <v>160</v>
      </c>
      <c r="H278" s="261">
        <v>109.548</v>
      </c>
      <c r="I278" s="262"/>
      <c r="J278" s="263">
        <f>ROUND(I278*H278,2)</f>
        <v>0</v>
      </c>
      <c r="K278" s="259" t="s">
        <v>131</v>
      </c>
      <c r="L278" s="264"/>
      <c r="M278" s="265" t="s">
        <v>1</v>
      </c>
      <c r="N278" s="266" t="s">
        <v>44</v>
      </c>
      <c r="O278" s="91"/>
      <c r="P278" s="220">
        <f>O278*H278</f>
        <v>0</v>
      </c>
      <c r="Q278" s="220">
        <v>0.056120000000000003</v>
      </c>
      <c r="R278" s="220">
        <f>Q278*H278</f>
        <v>6.1478337600000001</v>
      </c>
      <c r="S278" s="220">
        <v>0</v>
      </c>
      <c r="T278" s="221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2" t="s">
        <v>169</v>
      </c>
      <c r="AT278" s="222" t="s">
        <v>230</v>
      </c>
      <c r="AU278" s="222" t="s">
        <v>86</v>
      </c>
      <c r="AY278" s="17" t="s">
        <v>125</v>
      </c>
      <c r="BE278" s="223">
        <f>IF(N278="základní",J278,0)</f>
        <v>0</v>
      </c>
      <c r="BF278" s="223">
        <f>IF(N278="snížená",J278,0)</f>
        <v>0</v>
      </c>
      <c r="BG278" s="223">
        <f>IF(N278="zákl. přenesená",J278,0)</f>
        <v>0</v>
      </c>
      <c r="BH278" s="223">
        <f>IF(N278="sníž. přenesená",J278,0)</f>
        <v>0</v>
      </c>
      <c r="BI278" s="223">
        <f>IF(N278="nulová",J278,0)</f>
        <v>0</v>
      </c>
      <c r="BJ278" s="17" t="s">
        <v>84</v>
      </c>
      <c r="BK278" s="223">
        <f>ROUND(I278*H278,2)</f>
        <v>0</v>
      </c>
      <c r="BL278" s="17" t="s">
        <v>132</v>
      </c>
      <c r="BM278" s="222" t="s">
        <v>424</v>
      </c>
    </row>
    <row r="279" s="13" customFormat="1">
      <c r="A279" s="13"/>
      <c r="B279" s="224"/>
      <c r="C279" s="225"/>
      <c r="D279" s="226" t="s">
        <v>134</v>
      </c>
      <c r="E279" s="227" t="s">
        <v>1</v>
      </c>
      <c r="F279" s="228" t="s">
        <v>425</v>
      </c>
      <c r="G279" s="225"/>
      <c r="H279" s="229">
        <v>109.548</v>
      </c>
      <c r="I279" s="230"/>
      <c r="J279" s="225"/>
      <c r="K279" s="225"/>
      <c r="L279" s="231"/>
      <c r="M279" s="232"/>
      <c r="N279" s="233"/>
      <c r="O279" s="233"/>
      <c r="P279" s="233"/>
      <c r="Q279" s="233"/>
      <c r="R279" s="233"/>
      <c r="S279" s="233"/>
      <c r="T279" s="23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134</v>
      </c>
      <c r="AU279" s="235" t="s">
        <v>86</v>
      </c>
      <c r="AV279" s="13" t="s">
        <v>86</v>
      </c>
      <c r="AW279" s="13" t="s">
        <v>36</v>
      </c>
      <c r="AX279" s="13" t="s">
        <v>84</v>
      </c>
      <c r="AY279" s="235" t="s">
        <v>125</v>
      </c>
    </row>
    <row r="280" s="2" customFormat="1" ht="24.15" customHeight="1">
      <c r="A280" s="38"/>
      <c r="B280" s="39"/>
      <c r="C280" s="211" t="s">
        <v>426</v>
      </c>
      <c r="D280" s="211" t="s">
        <v>127</v>
      </c>
      <c r="E280" s="212" t="s">
        <v>427</v>
      </c>
      <c r="F280" s="213" t="s">
        <v>428</v>
      </c>
      <c r="G280" s="214" t="s">
        <v>172</v>
      </c>
      <c r="H280" s="215">
        <v>7.6429999999999998</v>
      </c>
      <c r="I280" s="216"/>
      <c r="J280" s="217">
        <f>ROUND(I280*H280,2)</f>
        <v>0</v>
      </c>
      <c r="K280" s="213" t="s">
        <v>131</v>
      </c>
      <c r="L280" s="44"/>
      <c r="M280" s="218" t="s">
        <v>1</v>
      </c>
      <c r="N280" s="219" t="s">
        <v>44</v>
      </c>
      <c r="O280" s="91"/>
      <c r="P280" s="220">
        <f>O280*H280</f>
        <v>0</v>
      </c>
      <c r="Q280" s="220">
        <v>2.2563399999999998</v>
      </c>
      <c r="R280" s="220">
        <f>Q280*H280</f>
        <v>17.245206619999998</v>
      </c>
      <c r="S280" s="220">
        <v>0</v>
      </c>
      <c r="T280" s="221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2" t="s">
        <v>132</v>
      </c>
      <c r="AT280" s="222" t="s">
        <v>127</v>
      </c>
      <c r="AU280" s="222" t="s">
        <v>86</v>
      </c>
      <c r="AY280" s="17" t="s">
        <v>125</v>
      </c>
      <c r="BE280" s="223">
        <f>IF(N280="základní",J280,0)</f>
        <v>0</v>
      </c>
      <c r="BF280" s="223">
        <f>IF(N280="snížená",J280,0)</f>
        <v>0</v>
      </c>
      <c r="BG280" s="223">
        <f>IF(N280="zákl. přenesená",J280,0)</f>
        <v>0</v>
      </c>
      <c r="BH280" s="223">
        <f>IF(N280="sníž. přenesená",J280,0)</f>
        <v>0</v>
      </c>
      <c r="BI280" s="223">
        <f>IF(N280="nulová",J280,0)</f>
        <v>0</v>
      </c>
      <c r="BJ280" s="17" t="s">
        <v>84</v>
      </c>
      <c r="BK280" s="223">
        <f>ROUND(I280*H280,2)</f>
        <v>0</v>
      </c>
      <c r="BL280" s="17" t="s">
        <v>132</v>
      </c>
      <c r="BM280" s="222" t="s">
        <v>429</v>
      </c>
    </row>
    <row r="281" s="13" customFormat="1">
      <c r="A281" s="13"/>
      <c r="B281" s="224"/>
      <c r="C281" s="225"/>
      <c r="D281" s="226" t="s">
        <v>134</v>
      </c>
      <c r="E281" s="227" t="s">
        <v>1</v>
      </c>
      <c r="F281" s="228" t="s">
        <v>430</v>
      </c>
      <c r="G281" s="225"/>
      <c r="H281" s="229">
        <v>3.6389999999999998</v>
      </c>
      <c r="I281" s="230"/>
      <c r="J281" s="225"/>
      <c r="K281" s="225"/>
      <c r="L281" s="231"/>
      <c r="M281" s="232"/>
      <c r="N281" s="233"/>
      <c r="O281" s="233"/>
      <c r="P281" s="233"/>
      <c r="Q281" s="233"/>
      <c r="R281" s="233"/>
      <c r="S281" s="233"/>
      <c r="T281" s="23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5" t="s">
        <v>134</v>
      </c>
      <c r="AU281" s="235" t="s">
        <v>86</v>
      </c>
      <c r="AV281" s="13" t="s">
        <v>86</v>
      </c>
      <c r="AW281" s="13" t="s">
        <v>36</v>
      </c>
      <c r="AX281" s="13" t="s">
        <v>79</v>
      </c>
      <c r="AY281" s="235" t="s">
        <v>125</v>
      </c>
    </row>
    <row r="282" s="13" customFormat="1">
      <c r="A282" s="13"/>
      <c r="B282" s="224"/>
      <c r="C282" s="225"/>
      <c r="D282" s="226" t="s">
        <v>134</v>
      </c>
      <c r="E282" s="227" t="s">
        <v>1</v>
      </c>
      <c r="F282" s="228" t="s">
        <v>431</v>
      </c>
      <c r="G282" s="225"/>
      <c r="H282" s="229">
        <v>4.0039999999999996</v>
      </c>
      <c r="I282" s="230"/>
      <c r="J282" s="225"/>
      <c r="K282" s="225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134</v>
      </c>
      <c r="AU282" s="235" t="s">
        <v>86</v>
      </c>
      <c r="AV282" s="13" t="s">
        <v>86</v>
      </c>
      <c r="AW282" s="13" t="s">
        <v>36</v>
      </c>
      <c r="AX282" s="13" t="s">
        <v>79</v>
      </c>
      <c r="AY282" s="235" t="s">
        <v>125</v>
      </c>
    </row>
    <row r="283" s="14" customFormat="1">
      <c r="A283" s="14"/>
      <c r="B283" s="236"/>
      <c r="C283" s="237"/>
      <c r="D283" s="226" t="s">
        <v>134</v>
      </c>
      <c r="E283" s="238" t="s">
        <v>1</v>
      </c>
      <c r="F283" s="239" t="s">
        <v>136</v>
      </c>
      <c r="G283" s="237"/>
      <c r="H283" s="240">
        <v>7.6429999999999989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6" t="s">
        <v>134</v>
      </c>
      <c r="AU283" s="246" t="s">
        <v>86</v>
      </c>
      <c r="AV283" s="14" t="s">
        <v>132</v>
      </c>
      <c r="AW283" s="14" t="s">
        <v>36</v>
      </c>
      <c r="AX283" s="14" t="s">
        <v>84</v>
      </c>
      <c r="AY283" s="246" t="s">
        <v>125</v>
      </c>
    </row>
    <row r="284" s="2" customFormat="1" ht="33" customHeight="1">
      <c r="A284" s="38"/>
      <c r="B284" s="39"/>
      <c r="C284" s="211" t="s">
        <v>432</v>
      </c>
      <c r="D284" s="211" t="s">
        <v>127</v>
      </c>
      <c r="E284" s="212" t="s">
        <v>433</v>
      </c>
      <c r="F284" s="213" t="s">
        <v>434</v>
      </c>
      <c r="G284" s="214" t="s">
        <v>160</v>
      </c>
      <c r="H284" s="215">
        <v>121.58</v>
      </c>
      <c r="I284" s="216"/>
      <c r="J284" s="217">
        <f>ROUND(I284*H284,2)</f>
        <v>0</v>
      </c>
      <c r="K284" s="213" t="s">
        <v>131</v>
      </c>
      <c r="L284" s="44"/>
      <c r="M284" s="218" t="s">
        <v>1</v>
      </c>
      <c r="N284" s="219" t="s">
        <v>44</v>
      </c>
      <c r="O284" s="91"/>
      <c r="P284" s="220">
        <f>O284*H284</f>
        <v>0</v>
      </c>
      <c r="Q284" s="220">
        <v>0.00060999999999999997</v>
      </c>
      <c r="R284" s="220">
        <f>Q284*H284</f>
        <v>0.074163800000000002</v>
      </c>
      <c r="S284" s="220">
        <v>0</v>
      </c>
      <c r="T284" s="221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2" t="s">
        <v>132</v>
      </c>
      <c r="AT284" s="222" t="s">
        <v>127</v>
      </c>
      <c r="AU284" s="222" t="s">
        <v>86</v>
      </c>
      <c r="AY284" s="17" t="s">
        <v>125</v>
      </c>
      <c r="BE284" s="223">
        <f>IF(N284="základní",J284,0)</f>
        <v>0</v>
      </c>
      <c r="BF284" s="223">
        <f>IF(N284="snížená",J284,0)</f>
        <v>0</v>
      </c>
      <c r="BG284" s="223">
        <f>IF(N284="zákl. přenesená",J284,0)</f>
        <v>0</v>
      </c>
      <c r="BH284" s="223">
        <f>IF(N284="sníž. přenesená",J284,0)</f>
        <v>0</v>
      </c>
      <c r="BI284" s="223">
        <f>IF(N284="nulová",J284,0)</f>
        <v>0</v>
      </c>
      <c r="BJ284" s="17" t="s">
        <v>84</v>
      </c>
      <c r="BK284" s="223">
        <f>ROUND(I284*H284,2)</f>
        <v>0</v>
      </c>
      <c r="BL284" s="17" t="s">
        <v>132</v>
      </c>
      <c r="BM284" s="222" t="s">
        <v>435</v>
      </c>
    </row>
    <row r="285" s="2" customFormat="1" ht="24.15" customHeight="1">
      <c r="A285" s="38"/>
      <c r="B285" s="39"/>
      <c r="C285" s="211" t="s">
        <v>436</v>
      </c>
      <c r="D285" s="211" t="s">
        <v>127</v>
      </c>
      <c r="E285" s="212" t="s">
        <v>437</v>
      </c>
      <c r="F285" s="213" t="s">
        <v>438</v>
      </c>
      <c r="G285" s="214" t="s">
        <v>160</v>
      </c>
      <c r="H285" s="215">
        <v>2</v>
      </c>
      <c r="I285" s="216"/>
      <c r="J285" s="217">
        <f>ROUND(I285*H285,2)</f>
        <v>0</v>
      </c>
      <c r="K285" s="213" t="s">
        <v>131</v>
      </c>
      <c r="L285" s="44"/>
      <c r="M285" s="218" t="s">
        <v>1</v>
      </c>
      <c r="N285" s="219" t="s">
        <v>44</v>
      </c>
      <c r="O285" s="91"/>
      <c r="P285" s="220">
        <f>O285*H285</f>
        <v>0</v>
      </c>
      <c r="Q285" s="220">
        <v>0.24895999999999999</v>
      </c>
      <c r="R285" s="220">
        <f>Q285*H285</f>
        <v>0.49791999999999997</v>
      </c>
      <c r="S285" s="220">
        <v>0</v>
      </c>
      <c r="T285" s="221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2" t="s">
        <v>132</v>
      </c>
      <c r="AT285" s="222" t="s">
        <v>127</v>
      </c>
      <c r="AU285" s="222" t="s">
        <v>86</v>
      </c>
      <c r="AY285" s="17" t="s">
        <v>125</v>
      </c>
      <c r="BE285" s="223">
        <f>IF(N285="základní",J285,0)</f>
        <v>0</v>
      </c>
      <c r="BF285" s="223">
        <f>IF(N285="snížená",J285,0)</f>
        <v>0</v>
      </c>
      <c r="BG285" s="223">
        <f>IF(N285="zákl. přenesená",J285,0)</f>
        <v>0</v>
      </c>
      <c r="BH285" s="223">
        <f>IF(N285="sníž. přenesená",J285,0)</f>
        <v>0</v>
      </c>
      <c r="BI285" s="223">
        <f>IF(N285="nulová",J285,0)</f>
        <v>0</v>
      </c>
      <c r="BJ285" s="17" t="s">
        <v>84</v>
      </c>
      <c r="BK285" s="223">
        <f>ROUND(I285*H285,2)</f>
        <v>0</v>
      </c>
      <c r="BL285" s="17" t="s">
        <v>132</v>
      </c>
      <c r="BM285" s="222" t="s">
        <v>439</v>
      </c>
    </row>
    <row r="286" s="2" customFormat="1" ht="24.15" customHeight="1">
      <c r="A286" s="38"/>
      <c r="B286" s="39"/>
      <c r="C286" s="211" t="s">
        <v>440</v>
      </c>
      <c r="D286" s="211" t="s">
        <v>127</v>
      </c>
      <c r="E286" s="212" t="s">
        <v>441</v>
      </c>
      <c r="F286" s="213" t="s">
        <v>442</v>
      </c>
      <c r="G286" s="214" t="s">
        <v>130</v>
      </c>
      <c r="H286" s="215">
        <v>24.25</v>
      </c>
      <c r="I286" s="216"/>
      <c r="J286" s="217">
        <f>ROUND(I286*H286,2)</f>
        <v>0</v>
      </c>
      <c r="K286" s="213" t="s">
        <v>131</v>
      </c>
      <c r="L286" s="44"/>
      <c r="M286" s="218" t="s">
        <v>1</v>
      </c>
      <c r="N286" s="219" t="s">
        <v>44</v>
      </c>
      <c r="O286" s="91"/>
      <c r="P286" s="220">
        <f>O286*H286</f>
        <v>0</v>
      </c>
      <c r="Q286" s="220">
        <v>0</v>
      </c>
      <c r="R286" s="220">
        <f>Q286*H286</f>
        <v>0</v>
      </c>
      <c r="S286" s="220">
        <v>0.02</v>
      </c>
      <c r="T286" s="221">
        <f>S286*H286</f>
        <v>0.48499999999999999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2" t="s">
        <v>132</v>
      </c>
      <c r="AT286" s="222" t="s">
        <v>127</v>
      </c>
      <c r="AU286" s="222" t="s">
        <v>86</v>
      </c>
      <c r="AY286" s="17" t="s">
        <v>125</v>
      </c>
      <c r="BE286" s="223">
        <f>IF(N286="základní",J286,0)</f>
        <v>0</v>
      </c>
      <c r="BF286" s="223">
        <f>IF(N286="snížená",J286,0)</f>
        <v>0</v>
      </c>
      <c r="BG286" s="223">
        <f>IF(N286="zákl. přenesená",J286,0)</f>
        <v>0</v>
      </c>
      <c r="BH286" s="223">
        <f>IF(N286="sníž. přenesená",J286,0)</f>
        <v>0</v>
      </c>
      <c r="BI286" s="223">
        <f>IF(N286="nulová",J286,0)</f>
        <v>0</v>
      </c>
      <c r="BJ286" s="17" t="s">
        <v>84</v>
      </c>
      <c r="BK286" s="223">
        <f>ROUND(I286*H286,2)</f>
        <v>0</v>
      </c>
      <c r="BL286" s="17" t="s">
        <v>132</v>
      </c>
      <c r="BM286" s="222" t="s">
        <v>443</v>
      </c>
    </row>
    <row r="287" s="13" customFormat="1">
      <c r="A287" s="13"/>
      <c r="B287" s="224"/>
      <c r="C287" s="225"/>
      <c r="D287" s="226" t="s">
        <v>134</v>
      </c>
      <c r="E287" s="227" t="s">
        <v>1</v>
      </c>
      <c r="F287" s="228" t="s">
        <v>444</v>
      </c>
      <c r="G287" s="225"/>
      <c r="H287" s="229">
        <v>24.25</v>
      </c>
      <c r="I287" s="230"/>
      <c r="J287" s="225"/>
      <c r="K287" s="225"/>
      <c r="L287" s="231"/>
      <c r="M287" s="232"/>
      <c r="N287" s="233"/>
      <c r="O287" s="233"/>
      <c r="P287" s="233"/>
      <c r="Q287" s="233"/>
      <c r="R287" s="233"/>
      <c r="S287" s="233"/>
      <c r="T287" s="23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5" t="s">
        <v>134</v>
      </c>
      <c r="AU287" s="235" t="s">
        <v>86</v>
      </c>
      <c r="AV287" s="13" t="s">
        <v>86</v>
      </c>
      <c r="AW287" s="13" t="s">
        <v>36</v>
      </c>
      <c r="AX287" s="13" t="s">
        <v>84</v>
      </c>
      <c r="AY287" s="235" t="s">
        <v>125</v>
      </c>
    </row>
    <row r="288" s="2" customFormat="1" ht="24.15" customHeight="1">
      <c r="A288" s="38"/>
      <c r="B288" s="39"/>
      <c r="C288" s="211" t="s">
        <v>445</v>
      </c>
      <c r="D288" s="211" t="s">
        <v>127</v>
      </c>
      <c r="E288" s="212" t="s">
        <v>446</v>
      </c>
      <c r="F288" s="213" t="s">
        <v>447</v>
      </c>
      <c r="G288" s="214" t="s">
        <v>266</v>
      </c>
      <c r="H288" s="215">
        <v>4</v>
      </c>
      <c r="I288" s="216"/>
      <c r="J288" s="217">
        <f>ROUND(I288*H288,2)</f>
        <v>0</v>
      </c>
      <c r="K288" s="213" t="s">
        <v>131</v>
      </c>
      <c r="L288" s="44"/>
      <c r="M288" s="218" t="s">
        <v>1</v>
      </c>
      <c r="N288" s="219" t="s">
        <v>44</v>
      </c>
      <c r="O288" s="91"/>
      <c r="P288" s="220">
        <f>O288*H288</f>
        <v>0</v>
      </c>
      <c r="Q288" s="220">
        <v>0</v>
      </c>
      <c r="R288" s="220">
        <f>Q288*H288</f>
        <v>0</v>
      </c>
      <c r="S288" s="220">
        <v>0.082000000000000003</v>
      </c>
      <c r="T288" s="221">
        <f>S288*H288</f>
        <v>0.32800000000000001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2" t="s">
        <v>132</v>
      </c>
      <c r="AT288" s="222" t="s">
        <v>127</v>
      </c>
      <c r="AU288" s="222" t="s">
        <v>86</v>
      </c>
      <c r="AY288" s="17" t="s">
        <v>125</v>
      </c>
      <c r="BE288" s="223">
        <f>IF(N288="základní",J288,0)</f>
        <v>0</v>
      </c>
      <c r="BF288" s="223">
        <f>IF(N288="snížená",J288,0)</f>
        <v>0</v>
      </c>
      <c r="BG288" s="223">
        <f>IF(N288="zákl. přenesená",J288,0)</f>
        <v>0</v>
      </c>
      <c r="BH288" s="223">
        <f>IF(N288="sníž. přenesená",J288,0)</f>
        <v>0</v>
      </c>
      <c r="BI288" s="223">
        <f>IF(N288="nulová",J288,0)</f>
        <v>0</v>
      </c>
      <c r="BJ288" s="17" t="s">
        <v>84</v>
      </c>
      <c r="BK288" s="223">
        <f>ROUND(I288*H288,2)</f>
        <v>0</v>
      </c>
      <c r="BL288" s="17" t="s">
        <v>132</v>
      </c>
      <c r="BM288" s="222" t="s">
        <v>448</v>
      </c>
    </row>
    <row r="289" s="2" customFormat="1" ht="37.8" customHeight="1">
      <c r="A289" s="38"/>
      <c r="B289" s="39"/>
      <c r="C289" s="211" t="s">
        <v>449</v>
      </c>
      <c r="D289" s="211" t="s">
        <v>127</v>
      </c>
      <c r="E289" s="212" t="s">
        <v>450</v>
      </c>
      <c r="F289" s="213" t="s">
        <v>451</v>
      </c>
      <c r="G289" s="214" t="s">
        <v>452</v>
      </c>
      <c r="H289" s="215">
        <v>1</v>
      </c>
      <c r="I289" s="216"/>
      <c r="J289" s="217">
        <f>ROUND(I289*H289,2)</f>
        <v>0</v>
      </c>
      <c r="K289" s="213" t="s">
        <v>1</v>
      </c>
      <c r="L289" s="44"/>
      <c r="M289" s="218" t="s">
        <v>1</v>
      </c>
      <c r="N289" s="219" t="s">
        <v>44</v>
      </c>
      <c r="O289" s="91"/>
      <c r="P289" s="220">
        <f>O289*H289</f>
        <v>0</v>
      </c>
      <c r="Q289" s="220">
        <v>0</v>
      </c>
      <c r="R289" s="220">
        <f>Q289*H289</f>
        <v>0</v>
      </c>
      <c r="S289" s="220">
        <v>0</v>
      </c>
      <c r="T289" s="221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2" t="s">
        <v>132</v>
      </c>
      <c r="AT289" s="222" t="s">
        <v>127</v>
      </c>
      <c r="AU289" s="222" t="s">
        <v>86</v>
      </c>
      <c r="AY289" s="17" t="s">
        <v>125</v>
      </c>
      <c r="BE289" s="223">
        <f>IF(N289="základní",J289,0)</f>
        <v>0</v>
      </c>
      <c r="BF289" s="223">
        <f>IF(N289="snížená",J289,0)</f>
        <v>0</v>
      </c>
      <c r="BG289" s="223">
        <f>IF(N289="zákl. přenesená",J289,0)</f>
        <v>0</v>
      </c>
      <c r="BH289" s="223">
        <f>IF(N289="sníž. přenesená",J289,0)</f>
        <v>0</v>
      </c>
      <c r="BI289" s="223">
        <f>IF(N289="nulová",J289,0)</f>
        <v>0</v>
      </c>
      <c r="BJ289" s="17" t="s">
        <v>84</v>
      </c>
      <c r="BK289" s="223">
        <f>ROUND(I289*H289,2)</f>
        <v>0</v>
      </c>
      <c r="BL289" s="17" t="s">
        <v>132</v>
      </c>
      <c r="BM289" s="222" t="s">
        <v>453</v>
      </c>
    </row>
    <row r="290" s="2" customFormat="1" ht="16.5" customHeight="1">
      <c r="A290" s="38"/>
      <c r="B290" s="39"/>
      <c r="C290" s="211" t="s">
        <v>454</v>
      </c>
      <c r="D290" s="211" t="s">
        <v>127</v>
      </c>
      <c r="E290" s="212" t="s">
        <v>455</v>
      </c>
      <c r="F290" s="213" t="s">
        <v>456</v>
      </c>
      <c r="G290" s="214" t="s">
        <v>160</v>
      </c>
      <c r="H290" s="215">
        <v>39</v>
      </c>
      <c r="I290" s="216"/>
      <c r="J290" s="217">
        <f>ROUND(I290*H290,2)</f>
        <v>0</v>
      </c>
      <c r="K290" s="213" t="s">
        <v>1</v>
      </c>
      <c r="L290" s="44"/>
      <c r="M290" s="218" t="s">
        <v>1</v>
      </c>
      <c r="N290" s="219" t="s">
        <v>44</v>
      </c>
      <c r="O290" s="91"/>
      <c r="P290" s="220">
        <f>O290*H290</f>
        <v>0</v>
      </c>
      <c r="Q290" s="220">
        <v>0</v>
      </c>
      <c r="R290" s="220">
        <f>Q290*H290</f>
        <v>0</v>
      </c>
      <c r="S290" s="220">
        <v>0</v>
      </c>
      <c r="T290" s="221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2" t="s">
        <v>132</v>
      </c>
      <c r="AT290" s="222" t="s">
        <v>127</v>
      </c>
      <c r="AU290" s="222" t="s">
        <v>86</v>
      </c>
      <c r="AY290" s="17" t="s">
        <v>125</v>
      </c>
      <c r="BE290" s="223">
        <f>IF(N290="základní",J290,0)</f>
        <v>0</v>
      </c>
      <c r="BF290" s="223">
        <f>IF(N290="snížená",J290,0)</f>
        <v>0</v>
      </c>
      <c r="BG290" s="223">
        <f>IF(N290="zákl. přenesená",J290,0)</f>
        <v>0</v>
      </c>
      <c r="BH290" s="223">
        <f>IF(N290="sníž. přenesená",J290,0)</f>
        <v>0</v>
      </c>
      <c r="BI290" s="223">
        <f>IF(N290="nulová",J290,0)</f>
        <v>0</v>
      </c>
      <c r="BJ290" s="17" t="s">
        <v>84</v>
      </c>
      <c r="BK290" s="223">
        <f>ROUND(I290*H290,2)</f>
        <v>0</v>
      </c>
      <c r="BL290" s="17" t="s">
        <v>132</v>
      </c>
      <c r="BM290" s="222" t="s">
        <v>457</v>
      </c>
    </row>
    <row r="291" s="13" customFormat="1">
      <c r="A291" s="13"/>
      <c r="B291" s="224"/>
      <c r="C291" s="225"/>
      <c r="D291" s="226" t="s">
        <v>134</v>
      </c>
      <c r="E291" s="227" t="s">
        <v>1</v>
      </c>
      <c r="F291" s="228" t="s">
        <v>458</v>
      </c>
      <c r="G291" s="225"/>
      <c r="H291" s="229">
        <v>39</v>
      </c>
      <c r="I291" s="230"/>
      <c r="J291" s="225"/>
      <c r="K291" s="225"/>
      <c r="L291" s="231"/>
      <c r="M291" s="232"/>
      <c r="N291" s="233"/>
      <c r="O291" s="233"/>
      <c r="P291" s="233"/>
      <c r="Q291" s="233"/>
      <c r="R291" s="233"/>
      <c r="S291" s="233"/>
      <c r="T291" s="23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5" t="s">
        <v>134</v>
      </c>
      <c r="AU291" s="235" t="s">
        <v>86</v>
      </c>
      <c r="AV291" s="13" t="s">
        <v>86</v>
      </c>
      <c r="AW291" s="13" t="s">
        <v>36</v>
      </c>
      <c r="AX291" s="13" t="s">
        <v>84</v>
      </c>
      <c r="AY291" s="235" t="s">
        <v>125</v>
      </c>
    </row>
    <row r="292" s="2" customFormat="1" ht="16.5" customHeight="1">
      <c r="A292" s="38"/>
      <c r="B292" s="39"/>
      <c r="C292" s="257" t="s">
        <v>459</v>
      </c>
      <c r="D292" s="257" t="s">
        <v>230</v>
      </c>
      <c r="E292" s="258" t="s">
        <v>460</v>
      </c>
      <c r="F292" s="259" t="s">
        <v>461</v>
      </c>
      <c r="G292" s="260" t="s">
        <v>160</v>
      </c>
      <c r="H292" s="261">
        <v>39</v>
      </c>
      <c r="I292" s="262"/>
      <c r="J292" s="263">
        <f>ROUND(I292*H292,2)</f>
        <v>0</v>
      </c>
      <c r="K292" s="259" t="s">
        <v>131</v>
      </c>
      <c r="L292" s="264"/>
      <c r="M292" s="265" t="s">
        <v>1</v>
      </c>
      <c r="N292" s="266" t="s">
        <v>44</v>
      </c>
      <c r="O292" s="91"/>
      <c r="P292" s="220">
        <f>O292*H292</f>
        <v>0</v>
      </c>
      <c r="Q292" s="220">
        <v>0.0014499999999999999</v>
      </c>
      <c r="R292" s="220">
        <f>Q292*H292</f>
        <v>0.056549999999999996</v>
      </c>
      <c r="S292" s="220">
        <v>0</v>
      </c>
      <c r="T292" s="221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22" t="s">
        <v>169</v>
      </c>
      <c r="AT292" s="222" t="s">
        <v>230</v>
      </c>
      <c r="AU292" s="222" t="s">
        <v>86</v>
      </c>
      <c r="AY292" s="17" t="s">
        <v>125</v>
      </c>
      <c r="BE292" s="223">
        <f>IF(N292="základní",J292,0)</f>
        <v>0</v>
      </c>
      <c r="BF292" s="223">
        <f>IF(N292="snížená",J292,0)</f>
        <v>0</v>
      </c>
      <c r="BG292" s="223">
        <f>IF(N292="zákl. přenesená",J292,0)</f>
        <v>0</v>
      </c>
      <c r="BH292" s="223">
        <f>IF(N292="sníž. přenesená",J292,0)</f>
        <v>0</v>
      </c>
      <c r="BI292" s="223">
        <f>IF(N292="nulová",J292,0)</f>
        <v>0</v>
      </c>
      <c r="BJ292" s="17" t="s">
        <v>84</v>
      </c>
      <c r="BK292" s="223">
        <f>ROUND(I292*H292,2)</f>
        <v>0</v>
      </c>
      <c r="BL292" s="17" t="s">
        <v>132</v>
      </c>
      <c r="BM292" s="222" t="s">
        <v>462</v>
      </c>
    </row>
    <row r="293" s="2" customFormat="1" ht="16.5" customHeight="1">
      <c r="A293" s="38"/>
      <c r="B293" s="39"/>
      <c r="C293" s="211" t="s">
        <v>463</v>
      </c>
      <c r="D293" s="211" t="s">
        <v>127</v>
      </c>
      <c r="E293" s="212" t="s">
        <v>464</v>
      </c>
      <c r="F293" s="213" t="s">
        <v>465</v>
      </c>
      <c r="G293" s="214" t="s">
        <v>160</v>
      </c>
      <c r="H293" s="215">
        <v>17</v>
      </c>
      <c r="I293" s="216"/>
      <c r="J293" s="217">
        <f>ROUND(I293*H293,2)</f>
        <v>0</v>
      </c>
      <c r="K293" s="213" t="s">
        <v>1</v>
      </c>
      <c r="L293" s="44"/>
      <c r="M293" s="218" t="s">
        <v>1</v>
      </c>
      <c r="N293" s="219" t="s">
        <v>44</v>
      </c>
      <c r="O293" s="91"/>
      <c r="P293" s="220">
        <f>O293*H293</f>
        <v>0</v>
      </c>
      <c r="Q293" s="220">
        <v>0</v>
      </c>
      <c r="R293" s="220">
        <f>Q293*H293</f>
        <v>0</v>
      </c>
      <c r="S293" s="220">
        <v>0</v>
      </c>
      <c r="T293" s="221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2" t="s">
        <v>132</v>
      </c>
      <c r="AT293" s="222" t="s">
        <v>127</v>
      </c>
      <c r="AU293" s="222" t="s">
        <v>86</v>
      </c>
      <c r="AY293" s="17" t="s">
        <v>125</v>
      </c>
      <c r="BE293" s="223">
        <f>IF(N293="základní",J293,0)</f>
        <v>0</v>
      </c>
      <c r="BF293" s="223">
        <f>IF(N293="snížená",J293,0)</f>
        <v>0</v>
      </c>
      <c r="BG293" s="223">
        <f>IF(N293="zákl. přenesená",J293,0)</f>
        <v>0</v>
      </c>
      <c r="BH293" s="223">
        <f>IF(N293="sníž. přenesená",J293,0)</f>
        <v>0</v>
      </c>
      <c r="BI293" s="223">
        <f>IF(N293="nulová",J293,0)</f>
        <v>0</v>
      </c>
      <c r="BJ293" s="17" t="s">
        <v>84</v>
      </c>
      <c r="BK293" s="223">
        <f>ROUND(I293*H293,2)</f>
        <v>0</v>
      </c>
      <c r="BL293" s="17" t="s">
        <v>132</v>
      </c>
      <c r="BM293" s="222" t="s">
        <v>466</v>
      </c>
    </row>
    <row r="294" s="13" customFormat="1">
      <c r="A294" s="13"/>
      <c r="B294" s="224"/>
      <c r="C294" s="225"/>
      <c r="D294" s="226" t="s">
        <v>134</v>
      </c>
      <c r="E294" s="227" t="s">
        <v>1</v>
      </c>
      <c r="F294" s="228" t="s">
        <v>467</v>
      </c>
      <c r="G294" s="225"/>
      <c r="H294" s="229">
        <v>17</v>
      </c>
      <c r="I294" s="230"/>
      <c r="J294" s="225"/>
      <c r="K294" s="225"/>
      <c r="L294" s="231"/>
      <c r="M294" s="232"/>
      <c r="N294" s="233"/>
      <c r="O294" s="233"/>
      <c r="P294" s="233"/>
      <c r="Q294" s="233"/>
      <c r="R294" s="233"/>
      <c r="S294" s="233"/>
      <c r="T294" s="23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5" t="s">
        <v>134</v>
      </c>
      <c r="AU294" s="235" t="s">
        <v>86</v>
      </c>
      <c r="AV294" s="13" t="s">
        <v>86</v>
      </c>
      <c r="AW294" s="13" t="s">
        <v>36</v>
      </c>
      <c r="AX294" s="13" t="s">
        <v>84</v>
      </c>
      <c r="AY294" s="235" t="s">
        <v>125</v>
      </c>
    </row>
    <row r="295" s="2" customFormat="1" ht="24.15" customHeight="1">
      <c r="A295" s="38"/>
      <c r="B295" s="39"/>
      <c r="C295" s="211" t="s">
        <v>468</v>
      </c>
      <c r="D295" s="211" t="s">
        <v>127</v>
      </c>
      <c r="E295" s="212" t="s">
        <v>469</v>
      </c>
      <c r="F295" s="213" t="s">
        <v>470</v>
      </c>
      <c r="G295" s="214" t="s">
        <v>160</v>
      </c>
      <c r="H295" s="215">
        <v>39</v>
      </c>
      <c r="I295" s="216"/>
      <c r="J295" s="217">
        <f>ROUND(I295*H295,2)</f>
        <v>0</v>
      </c>
      <c r="K295" s="213" t="s">
        <v>1</v>
      </c>
      <c r="L295" s="44"/>
      <c r="M295" s="218" t="s">
        <v>1</v>
      </c>
      <c r="N295" s="219" t="s">
        <v>44</v>
      </c>
      <c r="O295" s="91"/>
      <c r="P295" s="220">
        <f>O295*H295</f>
        <v>0</v>
      </c>
      <c r="Q295" s="220">
        <v>0</v>
      </c>
      <c r="R295" s="220">
        <f>Q295*H295</f>
        <v>0</v>
      </c>
      <c r="S295" s="220">
        <v>0</v>
      </c>
      <c r="T295" s="221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2" t="s">
        <v>132</v>
      </c>
      <c r="AT295" s="222" t="s">
        <v>127</v>
      </c>
      <c r="AU295" s="222" t="s">
        <v>86</v>
      </c>
      <c r="AY295" s="17" t="s">
        <v>125</v>
      </c>
      <c r="BE295" s="223">
        <f>IF(N295="základní",J295,0)</f>
        <v>0</v>
      </c>
      <c r="BF295" s="223">
        <f>IF(N295="snížená",J295,0)</f>
        <v>0</v>
      </c>
      <c r="BG295" s="223">
        <f>IF(N295="zákl. přenesená",J295,0)</f>
        <v>0</v>
      </c>
      <c r="BH295" s="223">
        <f>IF(N295="sníž. přenesená",J295,0)</f>
        <v>0</v>
      </c>
      <c r="BI295" s="223">
        <f>IF(N295="nulová",J295,0)</f>
        <v>0</v>
      </c>
      <c r="BJ295" s="17" t="s">
        <v>84</v>
      </c>
      <c r="BK295" s="223">
        <f>ROUND(I295*H295,2)</f>
        <v>0</v>
      </c>
      <c r="BL295" s="17" t="s">
        <v>132</v>
      </c>
      <c r="BM295" s="222" t="s">
        <v>471</v>
      </c>
    </row>
    <row r="296" s="13" customFormat="1">
      <c r="A296" s="13"/>
      <c r="B296" s="224"/>
      <c r="C296" s="225"/>
      <c r="D296" s="226" t="s">
        <v>134</v>
      </c>
      <c r="E296" s="227" t="s">
        <v>1</v>
      </c>
      <c r="F296" s="228" t="s">
        <v>472</v>
      </c>
      <c r="G296" s="225"/>
      <c r="H296" s="229">
        <v>39</v>
      </c>
      <c r="I296" s="230"/>
      <c r="J296" s="225"/>
      <c r="K296" s="225"/>
      <c r="L296" s="231"/>
      <c r="M296" s="232"/>
      <c r="N296" s="233"/>
      <c r="O296" s="233"/>
      <c r="P296" s="233"/>
      <c r="Q296" s="233"/>
      <c r="R296" s="233"/>
      <c r="S296" s="233"/>
      <c r="T296" s="23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5" t="s">
        <v>134</v>
      </c>
      <c r="AU296" s="235" t="s">
        <v>86</v>
      </c>
      <c r="AV296" s="13" t="s">
        <v>86</v>
      </c>
      <c r="AW296" s="13" t="s">
        <v>36</v>
      </c>
      <c r="AX296" s="13" t="s">
        <v>84</v>
      </c>
      <c r="AY296" s="235" t="s">
        <v>125</v>
      </c>
    </row>
    <row r="297" s="2" customFormat="1" ht="24.15" customHeight="1">
      <c r="A297" s="38"/>
      <c r="B297" s="39"/>
      <c r="C297" s="257" t="s">
        <v>473</v>
      </c>
      <c r="D297" s="257" t="s">
        <v>230</v>
      </c>
      <c r="E297" s="258" t="s">
        <v>474</v>
      </c>
      <c r="F297" s="259" t="s">
        <v>475</v>
      </c>
      <c r="G297" s="260" t="s">
        <v>160</v>
      </c>
      <c r="H297" s="261">
        <v>39</v>
      </c>
      <c r="I297" s="262"/>
      <c r="J297" s="263">
        <f>ROUND(I297*H297,2)</f>
        <v>0</v>
      </c>
      <c r="K297" s="259" t="s">
        <v>131</v>
      </c>
      <c r="L297" s="264"/>
      <c r="M297" s="265" t="s">
        <v>1</v>
      </c>
      <c r="N297" s="266" t="s">
        <v>44</v>
      </c>
      <c r="O297" s="91"/>
      <c r="P297" s="220">
        <f>O297*H297</f>
        <v>0</v>
      </c>
      <c r="Q297" s="220">
        <v>0.00077999999999999999</v>
      </c>
      <c r="R297" s="220">
        <f>Q297*H297</f>
        <v>0.030419999999999999</v>
      </c>
      <c r="S297" s="220">
        <v>0</v>
      </c>
      <c r="T297" s="221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2" t="s">
        <v>169</v>
      </c>
      <c r="AT297" s="222" t="s">
        <v>230</v>
      </c>
      <c r="AU297" s="222" t="s">
        <v>86</v>
      </c>
      <c r="AY297" s="17" t="s">
        <v>125</v>
      </c>
      <c r="BE297" s="223">
        <f>IF(N297="základní",J297,0)</f>
        <v>0</v>
      </c>
      <c r="BF297" s="223">
        <f>IF(N297="snížená",J297,0)</f>
        <v>0</v>
      </c>
      <c r="BG297" s="223">
        <f>IF(N297="zákl. přenesená",J297,0)</f>
        <v>0</v>
      </c>
      <c r="BH297" s="223">
        <f>IF(N297="sníž. přenesená",J297,0)</f>
        <v>0</v>
      </c>
      <c r="BI297" s="223">
        <f>IF(N297="nulová",J297,0)</f>
        <v>0</v>
      </c>
      <c r="BJ297" s="17" t="s">
        <v>84</v>
      </c>
      <c r="BK297" s="223">
        <f>ROUND(I297*H297,2)</f>
        <v>0</v>
      </c>
      <c r="BL297" s="17" t="s">
        <v>132</v>
      </c>
      <c r="BM297" s="222" t="s">
        <v>476</v>
      </c>
    </row>
    <row r="298" s="12" customFormat="1" ht="22.8" customHeight="1">
      <c r="A298" s="12"/>
      <c r="B298" s="195"/>
      <c r="C298" s="196"/>
      <c r="D298" s="197" t="s">
        <v>78</v>
      </c>
      <c r="E298" s="209" t="s">
        <v>477</v>
      </c>
      <c r="F298" s="209" t="s">
        <v>478</v>
      </c>
      <c r="G298" s="196"/>
      <c r="H298" s="196"/>
      <c r="I298" s="199"/>
      <c r="J298" s="210">
        <f>BK298</f>
        <v>0</v>
      </c>
      <c r="K298" s="196"/>
      <c r="L298" s="201"/>
      <c r="M298" s="202"/>
      <c r="N298" s="203"/>
      <c r="O298" s="203"/>
      <c r="P298" s="204">
        <f>SUM(P299:P304)</f>
        <v>0</v>
      </c>
      <c r="Q298" s="203"/>
      <c r="R298" s="204">
        <f>SUM(R299:R304)</f>
        <v>0</v>
      </c>
      <c r="S298" s="203"/>
      <c r="T298" s="205">
        <f>SUM(T299:T304)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06" t="s">
        <v>84</v>
      </c>
      <c r="AT298" s="207" t="s">
        <v>78</v>
      </c>
      <c r="AU298" s="207" t="s">
        <v>84</v>
      </c>
      <c r="AY298" s="206" t="s">
        <v>125</v>
      </c>
      <c r="BK298" s="208">
        <f>SUM(BK299:BK304)</f>
        <v>0</v>
      </c>
    </row>
    <row r="299" s="2" customFormat="1" ht="24.15" customHeight="1">
      <c r="A299" s="38"/>
      <c r="B299" s="39"/>
      <c r="C299" s="211" t="s">
        <v>479</v>
      </c>
      <c r="D299" s="211" t="s">
        <v>127</v>
      </c>
      <c r="E299" s="212" t="s">
        <v>480</v>
      </c>
      <c r="F299" s="213" t="s">
        <v>481</v>
      </c>
      <c r="G299" s="214" t="s">
        <v>214</v>
      </c>
      <c r="H299" s="215">
        <v>61.914999999999999</v>
      </c>
      <c r="I299" s="216"/>
      <c r="J299" s="217">
        <f>ROUND(I299*H299,2)</f>
        <v>0</v>
      </c>
      <c r="K299" s="213" t="s">
        <v>131</v>
      </c>
      <c r="L299" s="44"/>
      <c r="M299" s="218" t="s">
        <v>1</v>
      </c>
      <c r="N299" s="219" t="s">
        <v>44</v>
      </c>
      <c r="O299" s="91"/>
      <c r="P299" s="220">
        <f>O299*H299</f>
        <v>0</v>
      </c>
      <c r="Q299" s="220">
        <v>0</v>
      </c>
      <c r="R299" s="220">
        <f>Q299*H299</f>
        <v>0</v>
      </c>
      <c r="S299" s="220">
        <v>0</v>
      </c>
      <c r="T299" s="221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2" t="s">
        <v>132</v>
      </c>
      <c r="AT299" s="222" t="s">
        <v>127</v>
      </c>
      <c r="AU299" s="222" t="s">
        <v>86</v>
      </c>
      <c r="AY299" s="17" t="s">
        <v>125</v>
      </c>
      <c r="BE299" s="223">
        <f>IF(N299="základní",J299,0)</f>
        <v>0</v>
      </c>
      <c r="BF299" s="223">
        <f>IF(N299="snížená",J299,0)</f>
        <v>0</v>
      </c>
      <c r="BG299" s="223">
        <f>IF(N299="zákl. přenesená",J299,0)</f>
        <v>0</v>
      </c>
      <c r="BH299" s="223">
        <f>IF(N299="sníž. přenesená",J299,0)</f>
        <v>0</v>
      </c>
      <c r="BI299" s="223">
        <f>IF(N299="nulová",J299,0)</f>
        <v>0</v>
      </c>
      <c r="BJ299" s="17" t="s">
        <v>84</v>
      </c>
      <c r="BK299" s="223">
        <f>ROUND(I299*H299,2)</f>
        <v>0</v>
      </c>
      <c r="BL299" s="17" t="s">
        <v>132</v>
      </c>
      <c r="BM299" s="222" t="s">
        <v>482</v>
      </c>
    </row>
    <row r="300" s="2" customFormat="1" ht="24.15" customHeight="1">
      <c r="A300" s="38"/>
      <c r="B300" s="39"/>
      <c r="C300" s="211" t="s">
        <v>483</v>
      </c>
      <c r="D300" s="211" t="s">
        <v>127</v>
      </c>
      <c r="E300" s="212" t="s">
        <v>484</v>
      </c>
      <c r="F300" s="213" t="s">
        <v>485</v>
      </c>
      <c r="G300" s="214" t="s">
        <v>214</v>
      </c>
      <c r="H300" s="215">
        <v>1362.1300000000001</v>
      </c>
      <c r="I300" s="216"/>
      <c r="J300" s="217">
        <f>ROUND(I300*H300,2)</f>
        <v>0</v>
      </c>
      <c r="K300" s="213" t="s">
        <v>131</v>
      </c>
      <c r="L300" s="44"/>
      <c r="M300" s="218" t="s">
        <v>1</v>
      </c>
      <c r="N300" s="219" t="s">
        <v>44</v>
      </c>
      <c r="O300" s="91"/>
      <c r="P300" s="220">
        <f>O300*H300</f>
        <v>0</v>
      </c>
      <c r="Q300" s="220">
        <v>0</v>
      </c>
      <c r="R300" s="220">
        <f>Q300*H300</f>
        <v>0</v>
      </c>
      <c r="S300" s="220">
        <v>0</v>
      </c>
      <c r="T300" s="221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2" t="s">
        <v>132</v>
      </c>
      <c r="AT300" s="222" t="s">
        <v>127</v>
      </c>
      <c r="AU300" s="222" t="s">
        <v>86</v>
      </c>
      <c r="AY300" s="17" t="s">
        <v>125</v>
      </c>
      <c r="BE300" s="223">
        <f>IF(N300="základní",J300,0)</f>
        <v>0</v>
      </c>
      <c r="BF300" s="223">
        <f>IF(N300="snížená",J300,0)</f>
        <v>0</v>
      </c>
      <c r="BG300" s="223">
        <f>IF(N300="zákl. přenesená",J300,0)</f>
        <v>0</v>
      </c>
      <c r="BH300" s="223">
        <f>IF(N300="sníž. přenesená",J300,0)</f>
        <v>0</v>
      </c>
      <c r="BI300" s="223">
        <f>IF(N300="nulová",J300,0)</f>
        <v>0</v>
      </c>
      <c r="BJ300" s="17" t="s">
        <v>84</v>
      </c>
      <c r="BK300" s="223">
        <f>ROUND(I300*H300,2)</f>
        <v>0</v>
      </c>
      <c r="BL300" s="17" t="s">
        <v>132</v>
      </c>
      <c r="BM300" s="222" t="s">
        <v>486</v>
      </c>
    </row>
    <row r="301" s="13" customFormat="1">
      <c r="A301" s="13"/>
      <c r="B301" s="224"/>
      <c r="C301" s="225"/>
      <c r="D301" s="226" t="s">
        <v>134</v>
      </c>
      <c r="E301" s="227" t="s">
        <v>1</v>
      </c>
      <c r="F301" s="228" t="s">
        <v>487</v>
      </c>
      <c r="G301" s="225"/>
      <c r="H301" s="229">
        <v>1362.1300000000001</v>
      </c>
      <c r="I301" s="230"/>
      <c r="J301" s="225"/>
      <c r="K301" s="225"/>
      <c r="L301" s="231"/>
      <c r="M301" s="232"/>
      <c r="N301" s="233"/>
      <c r="O301" s="233"/>
      <c r="P301" s="233"/>
      <c r="Q301" s="233"/>
      <c r="R301" s="233"/>
      <c r="S301" s="233"/>
      <c r="T301" s="23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5" t="s">
        <v>134</v>
      </c>
      <c r="AU301" s="235" t="s">
        <v>86</v>
      </c>
      <c r="AV301" s="13" t="s">
        <v>86</v>
      </c>
      <c r="AW301" s="13" t="s">
        <v>36</v>
      </c>
      <c r="AX301" s="13" t="s">
        <v>84</v>
      </c>
      <c r="AY301" s="235" t="s">
        <v>125</v>
      </c>
    </row>
    <row r="302" s="2" customFormat="1" ht="37.8" customHeight="1">
      <c r="A302" s="38"/>
      <c r="B302" s="39"/>
      <c r="C302" s="211" t="s">
        <v>488</v>
      </c>
      <c r="D302" s="211" t="s">
        <v>127</v>
      </c>
      <c r="E302" s="212" t="s">
        <v>489</v>
      </c>
      <c r="F302" s="213" t="s">
        <v>490</v>
      </c>
      <c r="G302" s="214" t="s">
        <v>214</v>
      </c>
      <c r="H302" s="215">
        <v>31.402000000000001</v>
      </c>
      <c r="I302" s="216"/>
      <c r="J302" s="217">
        <f>ROUND(I302*H302,2)</f>
        <v>0</v>
      </c>
      <c r="K302" s="213" t="s">
        <v>131</v>
      </c>
      <c r="L302" s="44"/>
      <c r="M302" s="218" t="s">
        <v>1</v>
      </c>
      <c r="N302" s="219" t="s">
        <v>44</v>
      </c>
      <c r="O302" s="91"/>
      <c r="P302" s="220">
        <f>O302*H302</f>
        <v>0</v>
      </c>
      <c r="Q302" s="220">
        <v>0</v>
      </c>
      <c r="R302" s="220">
        <f>Q302*H302</f>
        <v>0</v>
      </c>
      <c r="S302" s="220">
        <v>0</v>
      </c>
      <c r="T302" s="221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22" t="s">
        <v>132</v>
      </c>
      <c r="AT302" s="222" t="s">
        <v>127</v>
      </c>
      <c r="AU302" s="222" t="s">
        <v>86</v>
      </c>
      <c r="AY302" s="17" t="s">
        <v>125</v>
      </c>
      <c r="BE302" s="223">
        <f>IF(N302="základní",J302,0)</f>
        <v>0</v>
      </c>
      <c r="BF302" s="223">
        <f>IF(N302="snížená",J302,0)</f>
        <v>0</v>
      </c>
      <c r="BG302" s="223">
        <f>IF(N302="zákl. přenesená",J302,0)</f>
        <v>0</v>
      </c>
      <c r="BH302" s="223">
        <f>IF(N302="sníž. přenesená",J302,0)</f>
        <v>0</v>
      </c>
      <c r="BI302" s="223">
        <f>IF(N302="nulová",J302,0)</f>
        <v>0</v>
      </c>
      <c r="BJ302" s="17" t="s">
        <v>84</v>
      </c>
      <c r="BK302" s="223">
        <f>ROUND(I302*H302,2)</f>
        <v>0</v>
      </c>
      <c r="BL302" s="17" t="s">
        <v>132</v>
      </c>
      <c r="BM302" s="222" t="s">
        <v>491</v>
      </c>
    </row>
    <row r="303" s="2" customFormat="1" ht="44.25" customHeight="1">
      <c r="A303" s="38"/>
      <c r="B303" s="39"/>
      <c r="C303" s="211" t="s">
        <v>492</v>
      </c>
      <c r="D303" s="211" t="s">
        <v>127</v>
      </c>
      <c r="E303" s="212" t="s">
        <v>493</v>
      </c>
      <c r="F303" s="213" t="s">
        <v>494</v>
      </c>
      <c r="G303" s="214" t="s">
        <v>214</v>
      </c>
      <c r="H303" s="215">
        <v>24.123000000000001</v>
      </c>
      <c r="I303" s="216"/>
      <c r="J303" s="217">
        <f>ROUND(I303*H303,2)</f>
        <v>0</v>
      </c>
      <c r="K303" s="213" t="s">
        <v>131</v>
      </c>
      <c r="L303" s="44"/>
      <c r="M303" s="218" t="s">
        <v>1</v>
      </c>
      <c r="N303" s="219" t="s">
        <v>44</v>
      </c>
      <c r="O303" s="91"/>
      <c r="P303" s="220">
        <f>O303*H303</f>
        <v>0</v>
      </c>
      <c r="Q303" s="220">
        <v>0</v>
      </c>
      <c r="R303" s="220">
        <f>Q303*H303</f>
        <v>0</v>
      </c>
      <c r="S303" s="220">
        <v>0</v>
      </c>
      <c r="T303" s="221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2" t="s">
        <v>132</v>
      </c>
      <c r="AT303" s="222" t="s">
        <v>127</v>
      </c>
      <c r="AU303" s="222" t="s">
        <v>86</v>
      </c>
      <c r="AY303" s="17" t="s">
        <v>125</v>
      </c>
      <c r="BE303" s="223">
        <f>IF(N303="základní",J303,0)</f>
        <v>0</v>
      </c>
      <c r="BF303" s="223">
        <f>IF(N303="snížená",J303,0)</f>
        <v>0</v>
      </c>
      <c r="BG303" s="223">
        <f>IF(N303="zákl. přenesená",J303,0)</f>
        <v>0</v>
      </c>
      <c r="BH303" s="223">
        <f>IF(N303="sníž. přenesená",J303,0)</f>
        <v>0</v>
      </c>
      <c r="BI303" s="223">
        <f>IF(N303="nulová",J303,0)</f>
        <v>0</v>
      </c>
      <c r="BJ303" s="17" t="s">
        <v>84</v>
      </c>
      <c r="BK303" s="223">
        <f>ROUND(I303*H303,2)</f>
        <v>0</v>
      </c>
      <c r="BL303" s="17" t="s">
        <v>132</v>
      </c>
      <c r="BM303" s="222" t="s">
        <v>495</v>
      </c>
    </row>
    <row r="304" s="2" customFormat="1" ht="44.25" customHeight="1">
      <c r="A304" s="38"/>
      <c r="B304" s="39"/>
      <c r="C304" s="211" t="s">
        <v>496</v>
      </c>
      <c r="D304" s="211" t="s">
        <v>127</v>
      </c>
      <c r="E304" s="212" t="s">
        <v>497</v>
      </c>
      <c r="F304" s="213" t="s">
        <v>498</v>
      </c>
      <c r="G304" s="214" t="s">
        <v>214</v>
      </c>
      <c r="H304" s="215">
        <v>6.0629999999999997</v>
      </c>
      <c r="I304" s="216"/>
      <c r="J304" s="217">
        <f>ROUND(I304*H304,2)</f>
        <v>0</v>
      </c>
      <c r="K304" s="213" t="s">
        <v>131</v>
      </c>
      <c r="L304" s="44"/>
      <c r="M304" s="218" t="s">
        <v>1</v>
      </c>
      <c r="N304" s="219" t="s">
        <v>44</v>
      </c>
      <c r="O304" s="91"/>
      <c r="P304" s="220">
        <f>O304*H304</f>
        <v>0</v>
      </c>
      <c r="Q304" s="220">
        <v>0</v>
      </c>
      <c r="R304" s="220">
        <f>Q304*H304</f>
        <v>0</v>
      </c>
      <c r="S304" s="220">
        <v>0</v>
      </c>
      <c r="T304" s="221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2" t="s">
        <v>132</v>
      </c>
      <c r="AT304" s="222" t="s">
        <v>127</v>
      </c>
      <c r="AU304" s="222" t="s">
        <v>86</v>
      </c>
      <c r="AY304" s="17" t="s">
        <v>125</v>
      </c>
      <c r="BE304" s="223">
        <f>IF(N304="základní",J304,0)</f>
        <v>0</v>
      </c>
      <c r="BF304" s="223">
        <f>IF(N304="snížená",J304,0)</f>
        <v>0</v>
      </c>
      <c r="BG304" s="223">
        <f>IF(N304="zákl. přenesená",J304,0)</f>
        <v>0</v>
      </c>
      <c r="BH304" s="223">
        <f>IF(N304="sníž. přenesená",J304,0)</f>
        <v>0</v>
      </c>
      <c r="BI304" s="223">
        <f>IF(N304="nulová",J304,0)</f>
        <v>0</v>
      </c>
      <c r="BJ304" s="17" t="s">
        <v>84</v>
      </c>
      <c r="BK304" s="223">
        <f>ROUND(I304*H304,2)</f>
        <v>0</v>
      </c>
      <c r="BL304" s="17" t="s">
        <v>132</v>
      </c>
      <c r="BM304" s="222" t="s">
        <v>499</v>
      </c>
    </row>
    <row r="305" s="12" customFormat="1" ht="22.8" customHeight="1">
      <c r="A305" s="12"/>
      <c r="B305" s="195"/>
      <c r="C305" s="196"/>
      <c r="D305" s="197" t="s">
        <v>78</v>
      </c>
      <c r="E305" s="209" t="s">
        <v>500</v>
      </c>
      <c r="F305" s="209" t="s">
        <v>501</v>
      </c>
      <c r="G305" s="196"/>
      <c r="H305" s="196"/>
      <c r="I305" s="199"/>
      <c r="J305" s="210">
        <f>BK305</f>
        <v>0</v>
      </c>
      <c r="K305" s="196"/>
      <c r="L305" s="201"/>
      <c r="M305" s="202"/>
      <c r="N305" s="203"/>
      <c r="O305" s="203"/>
      <c r="P305" s="204">
        <f>P306</f>
        <v>0</v>
      </c>
      <c r="Q305" s="203"/>
      <c r="R305" s="204">
        <f>R306</f>
        <v>0</v>
      </c>
      <c r="S305" s="203"/>
      <c r="T305" s="205">
        <f>T306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06" t="s">
        <v>84</v>
      </c>
      <c r="AT305" s="207" t="s">
        <v>78</v>
      </c>
      <c r="AU305" s="207" t="s">
        <v>84</v>
      </c>
      <c r="AY305" s="206" t="s">
        <v>125</v>
      </c>
      <c r="BK305" s="208">
        <f>BK306</f>
        <v>0</v>
      </c>
    </row>
    <row r="306" s="2" customFormat="1" ht="24.15" customHeight="1">
      <c r="A306" s="38"/>
      <c r="B306" s="39"/>
      <c r="C306" s="211" t="s">
        <v>502</v>
      </c>
      <c r="D306" s="211" t="s">
        <v>127</v>
      </c>
      <c r="E306" s="212" t="s">
        <v>503</v>
      </c>
      <c r="F306" s="213" t="s">
        <v>504</v>
      </c>
      <c r="G306" s="214" t="s">
        <v>214</v>
      </c>
      <c r="H306" s="215">
        <v>378.15300000000002</v>
      </c>
      <c r="I306" s="216"/>
      <c r="J306" s="217">
        <f>ROUND(I306*H306,2)</f>
        <v>0</v>
      </c>
      <c r="K306" s="213" t="s">
        <v>131</v>
      </c>
      <c r="L306" s="44"/>
      <c r="M306" s="218" t="s">
        <v>1</v>
      </c>
      <c r="N306" s="219" t="s">
        <v>44</v>
      </c>
      <c r="O306" s="91"/>
      <c r="P306" s="220">
        <f>O306*H306</f>
        <v>0</v>
      </c>
      <c r="Q306" s="220">
        <v>0</v>
      </c>
      <c r="R306" s="220">
        <f>Q306*H306</f>
        <v>0</v>
      </c>
      <c r="S306" s="220">
        <v>0</v>
      </c>
      <c r="T306" s="221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2" t="s">
        <v>132</v>
      </c>
      <c r="AT306" s="222" t="s">
        <v>127</v>
      </c>
      <c r="AU306" s="222" t="s">
        <v>86</v>
      </c>
      <c r="AY306" s="17" t="s">
        <v>125</v>
      </c>
      <c r="BE306" s="223">
        <f>IF(N306="základní",J306,0)</f>
        <v>0</v>
      </c>
      <c r="BF306" s="223">
        <f>IF(N306="snížená",J306,0)</f>
        <v>0</v>
      </c>
      <c r="BG306" s="223">
        <f>IF(N306="zákl. přenesená",J306,0)</f>
        <v>0</v>
      </c>
      <c r="BH306" s="223">
        <f>IF(N306="sníž. přenesená",J306,0)</f>
        <v>0</v>
      </c>
      <c r="BI306" s="223">
        <f>IF(N306="nulová",J306,0)</f>
        <v>0</v>
      </c>
      <c r="BJ306" s="17" t="s">
        <v>84</v>
      </c>
      <c r="BK306" s="223">
        <f>ROUND(I306*H306,2)</f>
        <v>0</v>
      </c>
      <c r="BL306" s="17" t="s">
        <v>132</v>
      </c>
      <c r="BM306" s="222" t="s">
        <v>505</v>
      </c>
    </row>
    <row r="307" s="12" customFormat="1" ht="25.92" customHeight="1">
      <c r="A307" s="12"/>
      <c r="B307" s="195"/>
      <c r="C307" s="196"/>
      <c r="D307" s="197" t="s">
        <v>78</v>
      </c>
      <c r="E307" s="198" t="s">
        <v>506</v>
      </c>
      <c r="F307" s="198" t="s">
        <v>507</v>
      </c>
      <c r="G307" s="196"/>
      <c r="H307" s="196"/>
      <c r="I307" s="199"/>
      <c r="J307" s="200">
        <f>BK307</f>
        <v>0</v>
      </c>
      <c r="K307" s="196"/>
      <c r="L307" s="201"/>
      <c r="M307" s="202"/>
      <c r="N307" s="203"/>
      <c r="O307" s="203"/>
      <c r="P307" s="204">
        <f>P308</f>
        <v>0</v>
      </c>
      <c r="Q307" s="203"/>
      <c r="R307" s="204">
        <f>R308</f>
        <v>0.013280000000000002</v>
      </c>
      <c r="S307" s="203"/>
      <c r="T307" s="205">
        <f>T308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06" t="s">
        <v>86</v>
      </c>
      <c r="AT307" s="207" t="s">
        <v>78</v>
      </c>
      <c r="AU307" s="207" t="s">
        <v>79</v>
      </c>
      <c r="AY307" s="206" t="s">
        <v>125</v>
      </c>
      <c r="BK307" s="208">
        <f>BK308</f>
        <v>0</v>
      </c>
    </row>
    <row r="308" s="12" customFormat="1" ht="22.8" customHeight="1">
      <c r="A308" s="12"/>
      <c r="B308" s="195"/>
      <c r="C308" s="196"/>
      <c r="D308" s="197" t="s">
        <v>78</v>
      </c>
      <c r="E308" s="209" t="s">
        <v>508</v>
      </c>
      <c r="F308" s="209" t="s">
        <v>509</v>
      </c>
      <c r="G308" s="196"/>
      <c r="H308" s="196"/>
      <c r="I308" s="199"/>
      <c r="J308" s="210">
        <f>BK308</f>
        <v>0</v>
      </c>
      <c r="K308" s="196"/>
      <c r="L308" s="201"/>
      <c r="M308" s="202"/>
      <c r="N308" s="203"/>
      <c r="O308" s="203"/>
      <c r="P308" s="204">
        <f>SUM(P309:P310)</f>
        <v>0</v>
      </c>
      <c r="Q308" s="203"/>
      <c r="R308" s="204">
        <f>SUM(R309:R310)</f>
        <v>0.013280000000000002</v>
      </c>
      <c r="S308" s="203"/>
      <c r="T308" s="205">
        <f>SUM(T309:T310)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06" t="s">
        <v>86</v>
      </c>
      <c r="AT308" s="207" t="s">
        <v>78</v>
      </c>
      <c r="AU308" s="207" t="s">
        <v>84</v>
      </c>
      <c r="AY308" s="206" t="s">
        <v>125</v>
      </c>
      <c r="BK308" s="208">
        <f>SUM(BK309:BK310)</f>
        <v>0</v>
      </c>
    </row>
    <row r="309" s="2" customFormat="1" ht="24.15" customHeight="1">
      <c r="A309" s="38"/>
      <c r="B309" s="39"/>
      <c r="C309" s="211" t="s">
        <v>510</v>
      </c>
      <c r="D309" s="211" t="s">
        <v>127</v>
      </c>
      <c r="E309" s="212" t="s">
        <v>511</v>
      </c>
      <c r="F309" s="213" t="s">
        <v>512</v>
      </c>
      <c r="G309" s="214" t="s">
        <v>130</v>
      </c>
      <c r="H309" s="215">
        <v>33.200000000000003</v>
      </c>
      <c r="I309" s="216"/>
      <c r="J309" s="217">
        <f>ROUND(I309*H309,2)</f>
        <v>0</v>
      </c>
      <c r="K309" s="213" t="s">
        <v>131</v>
      </c>
      <c r="L309" s="44"/>
      <c r="M309" s="218" t="s">
        <v>1</v>
      </c>
      <c r="N309" s="219" t="s">
        <v>44</v>
      </c>
      <c r="O309" s="91"/>
      <c r="P309" s="220">
        <f>O309*H309</f>
        <v>0</v>
      </c>
      <c r="Q309" s="220">
        <v>0.00040000000000000002</v>
      </c>
      <c r="R309" s="220">
        <f>Q309*H309</f>
        <v>0.013280000000000002</v>
      </c>
      <c r="S309" s="220">
        <v>0</v>
      </c>
      <c r="T309" s="221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2" t="s">
        <v>222</v>
      </c>
      <c r="AT309" s="222" t="s">
        <v>127</v>
      </c>
      <c r="AU309" s="222" t="s">
        <v>86</v>
      </c>
      <c r="AY309" s="17" t="s">
        <v>125</v>
      </c>
      <c r="BE309" s="223">
        <f>IF(N309="základní",J309,0)</f>
        <v>0</v>
      </c>
      <c r="BF309" s="223">
        <f>IF(N309="snížená",J309,0)</f>
        <v>0</v>
      </c>
      <c r="BG309" s="223">
        <f>IF(N309="zákl. přenesená",J309,0)</f>
        <v>0</v>
      </c>
      <c r="BH309" s="223">
        <f>IF(N309="sníž. přenesená",J309,0)</f>
        <v>0</v>
      </c>
      <c r="BI309" s="223">
        <f>IF(N309="nulová",J309,0)</f>
        <v>0</v>
      </c>
      <c r="BJ309" s="17" t="s">
        <v>84</v>
      </c>
      <c r="BK309" s="223">
        <f>ROUND(I309*H309,2)</f>
        <v>0</v>
      </c>
      <c r="BL309" s="17" t="s">
        <v>222</v>
      </c>
      <c r="BM309" s="222" t="s">
        <v>513</v>
      </c>
    </row>
    <row r="310" s="13" customFormat="1">
      <c r="A310" s="13"/>
      <c r="B310" s="224"/>
      <c r="C310" s="225"/>
      <c r="D310" s="226" t="s">
        <v>134</v>
      </c>
      <c r="E310" s="227" t="s">
        <v>1</v>
      </c>
      <c r="F310" s="228" t="s">
        <v>514</v>
      </c>
      <c r="G310" s="225"/>
      <c r="H310" s="229">
        <v>33.200000000000003</v>
      </c>
      <c r="I310" s="230"/>
      <c r="J310" s="225"/>
      <c r="K310" s="225"/>
      <c r="L310" s="231"/>
      <c r="M310" s="232"/>
      <c r="N310" s="233"/>
      <c r="O310" s="233"/>
      <c r="P310" s="233"/>
      <c r="Q310" s="233"/>
      <c r="R310" s="233"/>
      <c r="S310" s="233"/>
      <c r="T310" s="23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5" t="s">
        <v>134</v>
      </c>
      <c r="AU310" s="235" t="s">
        <v>86</v>
      </c>
      <c r="AV310" s="13" t="s">
        <v>86</v>
      </c>
      <c r="AW310" s="13" t="s">
        <v>36</v>
      </c>
      <c r="AX310" s="13" t="s">
        <v>84</v>
      </c>
      <c r="AY310" s="235" t="s">
        <v>125</v>
      </c>
    </row>
    <row r="311" s="12" customFormat="1" ht="25.92" customHeight="1">
      <c r="A311" s="12"/>
      <c r="B311" s="195"/>
      <c r="C311" s="196"/>
      <c r="D311" s="197" t="s">
        <v>78</v>
      </c>
      <c r="E311" s="198" t="s">
        <v>230</v>
      </c>
      <c r="F311" s="198" t="s">
        <v>515</v>
      </c>
      <c r="G311" s="196"/>
      <c r="H311" s="196"/>
      <c r="I311" s="199"/>
      <c r="J311" s="200">
        <f>BK311</f>
        <v>0</v>
      </c>
      <c r="K311" s="196"/>
      <c r="L311" s="201"/>
      <c r="M311" s="202"/>
      <c r="N311" s="203"/>
      <c r="O311" s="203"/>
      <c r="P311" s="204">
        <f>P312</f>
        <v>0</v>
      </c>
      <c r="Q311" s="203"/>
      <c r="R311" s="204">
        <f>R312</f>
        <v>5.0309999999999997</v>
      </c>
      <c r="S311" s="203"/>
      <c r="T311" s="205">
        <f>T312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06" t="s">
        <v>141</v>
      </c>
      <c r="AT311" s="207" t="s">
        <v>78</v>
      </c>
      <c r="AU311" s="207" t="s">
        <v>79</v>
      </c>
      <c r="AY311" s="206" t="s">
        <v>125</v>
      </c>
      <c r="BK311" s="208">
        <f>BK312</f>
        <v>0</v>
      </c>
    </row>
    <row r="312" s="12" customFormat="1" ht="22.8" customHeight="1">
      <c r="A312" s="12"/>
      <c r="B312" s="195"/>
      <c r="C312" s="196"/>
      <c r="D312" s="197" t="s">
        <v>78</v>
      </c>
      <c r="E312" s="209" t="s">
        <v>516</v>
      </c>
      <c r="F312" s="209" t="s">
        <v>517</v>
      </c>
      <c r="G312" s="196"/>
      <c r="H312" s="196"/>
      <c r="I312" s="199"/>
      <c r="J312" s="210">
        <f>BK312</f>
        <v>0</v>
      </c>
      <c r="K312" s="196"/>
      <c r="L312" s="201"/>
      <c r="M312" s="202"/>
      <c r="N312" s="203"/>
      <c r="O312" s="203"/>
      <c r="P312" s="204">
        <f>SUM(P313:P316)</f>
        <v>0</v>
      </c>
      <c r="Q312" s="203"/>
      <c r="R312" s="204">
        <f>SUM(R313:R316)</f>
        <v>5.0309999999999997</v>
      </c>
      <c r="S312" s="203"/>
      <c r="T312" s="205">
        <f>SUM(T313:T316)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06" t="s">
        <v>141</v>
      </c>
      <c r="AT312" s="207" t="s">
        <v>78</v>
      </c>
      <c r="AU312" s="207" t="s">
        <v>84</v>
      </c>
      <c r="AY312" s="206" t="s">
        <v>125</v>
      </c>
      <c r="BK312" s="208">
        <f>SUM(BK313:BK316)</f>
        <v>0</v>
      </c>
    </row>
    <row r="313" s="2" customFormat="1" ht="33" customHeight="1">
      <c r="A313" s="38"/>
      <c r="B313" s="39"/>
      <c r="C313" s="211" t="s">
        <v>518</v>
      </c>
      <c r="D313" s="211" t="s">
        <v>127</v>
      </c>
      <c r="E313" s="212" t="s">
        <v>519</v>
      </c>
      <c r="F313" s="213" t="s">
        <v>520</v>
      </c>
      <c r="G313" s="214" t="s">
        <v>160</v>
      </c>
      <c r="H313" s="215">
        <v>39</v>
      </c>
      <c r="I313" s="216"/>
      <c r="J313" s="217">
        <f>ROUND(I313*H313,2)</f>
        <v>0</v>
      </c>
      <c r="K313" s="213" t="s">
        <v>131</v>
      </c>
      <c r="L313" s="44"/>
      <c r="M313" s="218" t="s">
        <v>1</v>
      </c>
      <c r="N313" s="219" t="s">
        <v>44</v>
      </c>
      <c r="O313" s="91"/>
      <c r="P313" s="220">
        <f>O313*H313</f>
        <v>0</v>
      </c>
      <c r="Q313" s="220">
        <v>0</v>
      </c>
      <c r="R313" s="220">
        <f>Q313*H313</f>
        <v>0</v>
      </c>
      <c r="S313" s="220">
        <v>0</v>
      </c>
      <c r="T313" s="221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2" t="s">
        <v>463</v>
      </c>
      <c r="AT313" s="222" t="s">
        <v>127</v>
      </c>
      <c r="AU313" s="222" t="s">
        <v>86</v>
      </c>
      <c r="AY313" s="17" t="s">
        <v>125</v>
      </c>
      <c r="BE313" s="223">
        <f>IF(N313="základní",J313,0)</f>
        <v>0</v>
      </c>
      <c r="BF313" s="223">
        <f>IF(N313="snížená",J313,0)</f>
        <v>0</v>
      </c>
      <c r="BG313" s="223">
        <f>IF(N313="zákl. přenesená",J313,0)</f>
        <v>0</v>
      </c>
      <c r="BH313" s="223">
        <f>IF(N313="sníž. přenesená",J313,0)</f>
        <v>0</v>
      </c>
      <c r="BI313" s="223">
        <f>IF(N313="nulová",J313,0)</f>
        <v>0</v>
      </c>
      <c r="BJ313" s="17" t="s">
        <v>84</v>
      </c>
      <c r="BK313" s="223">
        <f>ROUND(I313*H313,2)</f>
        <v>0</v>
      </c>
      <c r="BL313" s="17" t="s">
        <v>463</v>
      </c>
      <c r="BM313" s="222" t="s">
        <v>521</v>
      </c>
    </row>
    <row r="314" s="2" customFormat="1" ht="24.15" customHeight="1">
      <c r="A314" s="38"/>
      <c r="B314" s="39"/>
      <c r="C314" s="257" t="s">
        <v>522</v>
      </c>
      <c r="D314" s="257" t="s">
        <v>230</v>
      </c>
      <c r="E314" s="258" t="s">
        <v>523</v>
      </c>
      <c r="F314" s="259" t="s">
        <v>524</v>
      </c>
      <c r="G314" s="260" t="s">
        <v>160</v>
      </c>
      <c r="H314" s="261">
        <v>39</v>
      </c>
      <c r="I314" s="262"/>
      <c r="J314" s="263">
        <f>ROUND(I314*H314,2)</f>
        <v>0</v>
      </c>
      <c r="K314" s="259" t="s">
        <v>131</v>
      </c>
      <c r="L314" s="264"/>
      <c r="M314" s="265" t="s">
        <v>1</v>
      </c>
      <c r="N314" s="266" t="s">
        <v>44</v>
      </c>
      <c r="O314" s="91"/>
      <c r="P314" s="220">
        <f>O314*H314</f>
        <v>0</v>
      </c>
      <c r="Q314" s="220">
        <v>0.097000000000000003</v>
      </c>
      <c r="R314" s="220">
        <f>Q314*H314</f>
        <v>3.7829999999999999</v>
      </c>
      <c r="S314" s="220">
        <v>0</v>
      </c>
      <c r="T314" s="221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22" t="s">
        <v>525</v>
      </c>
      <c r="AT314" s="222" t="s">
        <v>230</v>
      </c>
      <c r="AU314" s="222" t="s">
        <v>86</v>
      </c>
      <c r="AY314" s="17" t="s">
        <v>125</v>
      </c>
      <c r="BE314" s="223">
        <f>IF(N314="základní",J314,0)</f>
        <v>0</v>
      </c>
      <c r="BF314" s="223">
        <f>IF(N314="snížená",J314,0)</f>
        <v>0</v>
      </c>
      <c r="BG314" s="223">
        <f>IF(N314="zákl. přenesená",J314,0)</f>
        <v>0</v>
      </c>
      <c r="BH314" s="223">
        <f>IF(N314="sníž. přenesená",J314,0)</f>
        <v>0</v>
      </c>
      <c r="BI314" s="223">
        <f>IF(N314="nulová",J314,0)</f>
        <v>0</v>
      </c>
      <c r="BJ314" s="17" t="s">
        <v>84</v>
      </c>
      <c r="BK314" s="223">
        <f>ROUND(I314*H314,2)</f>
        <v>0</v>
      </c>
      <c r="BL314" s="17" t="s">
        <v>525</v>
      </c>
      <c r="BM314" s="222" t="s">
        <v>526</v>
      </c>
    </row>
    <row r="315" s="2" customFormat="1" ht="21.75" customHeight="1">
      <c r="A315" s="38"/>
      <c r="B315" s="39"/>
      <c r="C315" s="257" t="s">
        <v>527</v>
      </c>
      <c r="D315" s="257" t="s">
        <v>230</v>
      </c>
      <c r="E315" s="258" t="s">
        <v>528</v>
      </c>
      <c r="F315" s="259" t="s">
        <v>529</v>
      </c>
      <c r="G315" s="260" t="s">
        <v>266</v>
      </c>
      <c r="H315" s="261">
        <v>78</v>
      </c>
      <c r="I315" s="262"/>
      <c r="J315" s="263">
        <f>ROUND(I315*H315,2)</f>
        <v>0</v>
      </c>
      <c r="K315" s="259" t="s">
        <v>131</v>
      </c>
      <c r="L315" s="264"/>
      <c r="M315" s="265" t="s">
        <v>1</v>
      </c>
      <c r="N315" s="266" t="s">
        <v>44</v>
      </c>
      <c r="O315" s="91"/>
      <c r="P315" s="220">
        <f>O315*H315</f>
        <v>0</v>
      </c>
      <c r="Q315" s="220">
        <v>0.016</v>
      </c>
      <c r="R315" s="220">
        <f>Q315*H315</f>
        <v>1.248</v>
      </c>
      <c r="S315" s="220">
        <v>0</v>
      </c>
      <c r="T315" s="221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2" t="s">
        <v>525</v>
      </c>
      <c r="AT315" s="222" t="s">
        <v>230</v>
      </c>
      <c r="AU315" s="222" t="s">
        <v>86</v>
      </c>
      <c r="AY315" s="17" t="s">
        <v>125</v>
      </c>
      <c r="BE315" s="223">
        <f>IF(N315="základní",J315,0)</f>
        <v>0</v>
      </c>
      <c r="BF315" s="223">
        <f>IF(N315="snížená",J315,0)</f>
        <v>0</v>
      </c>
      <c r="BG315" s="223">
        <f>IF(N315="zákl. přenesená",J315,0)</f>
        <v>0</v>
      </c>
      <c r="BH315" s="223">
        <f>IF(N315="sníž. přenesená",J315,0)</f>
        <v>0</v>
      </c>
      <c r="BI315" s="223">
        <f>IF(N315="nulová",J315,0)</f>
        <v>0</v>
      </c>
      <c r="BJ315" s="17" t="s">
        <v>84</v>
      </c>
      <c r="BK315" s="223">
        <f>ROUND(I315*H315,2)</f>
        <v>0</v>
      </c>
      <c r="BL315" s="17" t="s">
        <v>525</v>
      </c>
      <c r="BM315" s="222" t="s">
        <v>530</v>
      </c>
    </row>
    <row r="316" s="13" customFormat="1">
      <c r="A316" s="13"/>
      <c r="B316" s="224"/>
      <c r="C316" s="225"/>
      <c r="D316" s="226" t="s">
        <v>134</v>
      </c>
      <c r="E316" s="227" t="s">
        <v>1</v>
      </c>
      <c r="F316" s="228" t="s">
        <v>531</v>
      </c>
      <c r="G316" s="225"/>
      <c r="H316" s="229">
        <v>78</v>
      </c>
      <c r="I316" s="230"/>
      <c r="J316" s="225"/>
      <c r="K316" s="225"/>
      <c r="L316" s="231"/>
      <c r="M316" s="232"/>
      <c r="N316" s="233"/>
      <c r="O316" s="233"/>
      <c r="P316" s="233"/>
      <c r="Q316" s="233"/>
      <c r="R316" s="233"/>
      <c r="S316" s="233"/>
      <c r="T316" s="23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5" t="s">
        <v>134</v>
      </c>
      <c r="AU316" s="235" t="s">
        <v>86</v>
      </c>
      <c r="AV316" s="13" t="s">
        <v>86</v>
      </c>
      <c r="AW316" s="13" t="s">
        <v>36</v>
      </c>
      <c r="AX316" s="13" t="s">
        <v>84</v>
      </c>
      <c r="AY316" s="235" t="s">
        <v>125</v>
      </c>
    </row>
    <row r="317" s="12" customFormat="1" ht="25.92" customHeight="1">
      <c r="A317" s="12"/>
      <c r="B317" s="195"/>
      <c r="C317" s="196"/>
      <c r="D317" s="197" t="s">
        <v>78</v>
      </c>
      <c r="E317" s="198" t="s">
        <v>532</v>
      </c>
      <c r="F317" s="198" t="s">
        <v>533</v>
      </c>
      <c r="G317" s="196"/>
      <c r="H317" s="196"/>
      <c r="I317" s="199"/>
      <c r="J317" s="200">
        <f>BK317</f>
        <v>0</v>
      </c>
      <c r="K317" s="196"/>
      <c r="L317" s="201"/>
      <c r="M317" s="202"/>
      <c r="N317" s="203"/>
      <c r="O317" s="203"/>
      <c r="P317" s="204">
        <f>P318+P325+P328</f>
        <v>0</v>
      </c>
      <c r="Q317" s="203"/>
      <c r="R317" s="204">
        <f>R318+R325+R328</f>
        <v>0</v>
      </c>
      <c r="S317" s="203"/>
      <c r="T317" s="205">
        <f>T318+T325+T328</f>
        <v>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06" t="s">
        <v>152</v>
      </c>
      <c r="AT317" s="207" t="s">
        <v>78</v>
      </c>
      <c r="AU317" s="207" t="s">
        <v>79</v>
      </c>
      <c r="AY317" s="206" t="s">
        <v>125</v>
      </c>
      <c r="BK317" s="208">
        <f>BK318+BK325+BK328</f>
        <v>0</v>
      </c>
    </row>
    <row r="318" s="12" customFormat="1" ht="22.8" customHeight="1">
      <c r="A318" s="12"/>
      <c r="B318" s="195"/>
      <c r="C318" s="196"/>
      <c r="D318" s="197" t="s">
        <v>78</v>
      </c>
      <c r="E318" s="209" t="s">
        <v>534</v>
      </c>
      <c r="F318" s="209" t="s">
        <v>535</v>
      </c>
      <c r="G318" s="196"/>
      <c r="H318" s="196"/>
      <c r="I318" s="199"/>
      <c r="J318" s="210">
        <f>BK318</f>
        <v>0</v>
      </c>
      <c r="K318" s="196"/>
      <c r="L318" s="201"/>
      <c r="M318" s="202"/>
      <c r="N318" s="203"/>
      <c r="O318" s="203"/>
      <c r="P318" s="204">
        <f>SUM(P319:P324)</f>
        <v>0</v>
      </c>
      <c r="Q318" s="203"/>
      <c r="R318" s="204">
        <f>SUM(R319:R324)</f>
        <v>0</v>
      </c>
      <c r="S318" s="203"/>
      <c r="T318" s="205">
        <f>SUM(T319:T324)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06" t="s">
        <v>152</v>
      </c>
      <c r="AT318" s="207" t="s">
        <v>78</v>
      </c>
      <c r="AU318" s="207" t="s">
        <v>84</v>
      </c>
      <c r="AY318" s="206" t="s">
        <v>125</v>
      </c>
      <c r="BK318" s="208">
        <f>SUM(BK319:BK324)</f>
        <v>0</v>
      </c>
    </row>
    <row r="319" s="2" customFormat="1" ht="16.5" customHeight="1">
      <c r="A319" s="38"/>
      <c r="B319" s="39"/>
      <c r="C319" s="211" t="s">
        <v>536</v>
      </c>
      <c r="D319" s="211" t="s">
        <v>127</v>
      </c>
      <c r="E319" s="212" t="s">
        <v>537</v>
      </c>
      <c r="F319" s="213" t="s">
        <v>538</v>
      </c>
      <c r="G319" s="214" t="s">
        <v>539</v>
      </c>
      <c r="H319" s="215">
        <v>1</v>
      </c>
      <c r="I319" s="216"/>
      <c r="J319" s="217">
        <f>ROUND(I319*H319,2)</f>
        <v>0</v>
      </c>
      <c r="K319" s="213" t="s">
        <v>1</v>
      </c>
      <c r="L319" s="44"/>
      <c r="M319" s="218" t="s">
        <v>1</v>
      </c>
      <c r="N319" s="219" t="s">
        <v>44</v>
      </c>
      <c r="O319" s="91"/>
      <c r="P319" s="220">
        <f>O319*H319</f>
        <v>0</v>
      </c>
      <c r="Q319" s="220">
        <v>0</v>
      </c>
      <c r="R319" s="220">
        <f>Q319*H319</f>
        <v>0</v>
      </c>
      <c r="S319" s="220">
        <v>0</v>
      </c>
      <c r="T319" s="221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2" t="s">
        <v>540</v>
      </c>
      <c r="AT319" s="222" t="s">
        <v>127</v>
      </c>
      <c r="AU319" s="222" t="s">
        <v>86</v>
      </c>
      <c r="AY319" s="17" t="s">
        <v>125</v>
      </c>
      <c r="BE319" s="223">
        <f>IF(N319="základní",J319,0)</f>
        <v>0</v>
      </c>
      <c r="BF319" s="223">
        <f>IF(N319="snížená",J319,0)</f>
        <v>0</v>
      </c>
      <c r="BG319" s="223">
        <f>IF(N319="zákl. přenesená",J319,0)</f>
        <v>0</v>
      </c>
      <c r="BH319" s="223">
        <f>IF(N319="sníž. přenesená",J319,0)</f>
        <v>0</v>
      </c>
      <c r="BI319" s="223">
        <f>IF(N319="nulová",J319,0)</f>
        <v>0</v>
      </c>
      <c r="BJ319" s="17" t="s">
        <v>84</v>
      </c>
      <c r="BK319" s="223">
        <f>ROUND(I319*H319,2)</f>
        <v>0</v>
      </c>
      <c r="BL319" s="17" t="s">
        <v>540</v>
      </c>
      <c r="BM319" s="222" t="s">
        <v>541</v>
      </c>
    </row>
    <row r="320" s="2" customFormat="1" ht="16.5" customHeight="1">
      <c r="A320" s="38"/>
      <c r="B320" s="39"/>
      <c r="C320" s="211" t="s">
        <v>542</v>
      </c>
      <c r="D320" s="211" t="s">
        <v>127</v>
      </c>
      <c r="E320" s="212" t="s">
        <v>543</v>
      </c>
      <c r="F320" s="213" t="s">
        <v>544</v>
      </c>
      <c r="G320" s="214" t="s">
        <v>539</v>
      </c>
      <c r="H320" s="215">
        <v>1</v>
      </c>
      <c r="I320" s="216"/>
      <c r="J320" s="217">
        <f>ROUND(I320*H320,2)</f>
        <v>0</v>
      </c>
      <c r="K320" s="213" t="s">
        <v>1</v>
      </c>
      <c r="L320" s="44"/>
      <c r="M320" s="218" t="s">
        <v>1</v>
      </c>
      <c r="N320" s="219" t="s">
        <v>44</v>
      </c>
      <c r="O320" s="91"/>
      <c r="P320" s="220">
        <f>O320*H320</f>
        <v>0</v>
      </c>
      <c r="Q320" s="220">
        <v>0</v>
      </c>
      <c r="R320" s="220">
        <f>Q320*H320</f>
        <v>0</v>
      </c>
      <c r="S320" s="220">
        <v>0</v>
      </c>
      <c r="T320" s="221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22" t="s">
        <v>540</v>
      </c>
      <c r="AT320" s="222" t="s">
        <v>127</v>
      </c>
      <c r="AU320" s="222" t="s">
        <v>86</v>
      </c>
      <c r="AY320" s="17" t="s">
        <v>125</v>
      </c>
      <c r="BE320" s="223">
        <f>IF(N320="základní",J320,0)</f>
        <v>0</v>
      </c>
      <c r="BF320" s="223">
        <f>IF(N320="snížená",J320,0)</f>
        <v>0</v>
      </c>
      <c r="BG320" s="223">
        <f>IF(N320="zákl. přenesená",J320,0)</f>
        <v>0</v>
      </c>
      <c r="BH320" s="223">
        <f>IF(N320="sníž. přenesená",J320,0)</f>
        <v>0</v>
      </c>
      <c r="BI320" s="223">
        <f>IF(N320="nulová",J320,0)</f>
        <v>0</v>
      </c>
      <c r="BJ320" s="17" t="s">
        <v>84</v>
      </c>
      <c r="BK320" s="223">
        <f>ROUND(I320*H320,2)</f>
        <v>0</v>
      </c>
      <c r="BL320" s="17" t="s">
        <v>540</v>
      </c>
      <c r="BM320" s="222" t="s">
        <v>545</v>
      </c>
    </row>
    <row r="321" s="2" customFormat="1" ht="16.5" customHeight="1">
      <c r="A321" s="38"/>
      <c r="B321" s="39"/>
      <c r="C321" s="211" t="s">
        <v>546</v>
      </c>
      <c r="D321" s="211" t="s">
        <v>127</v>
      </c>
      <c r="E321" s="212" t="s">
        <v>547</v>
      </c>
      <c r="F321" s="213" t="s">
        <v>548</v>
      </c>
      <c r="G321" s="214" t="s">
        <v>539</v>
      </c>
      <c r="H321" s="215">
        <v>1</v>
      </c>
      <c r="I321" s="216"/>
      <c r="J321" s="217">
        <f>ROUND(I321*H321,2)</f>
        <v>0</v>
      </c>
      <c r="K321" s="213" t="s">
        <v>1</v>
      </c>
      <c r="L321" s="44"/>
      <c r="M321" s="218" t="s">
        <v>1</v>
      </c>
      <c r="N321" s="219" t="s">
        <v>44</v>
      </c>
      <c r="O321" s="91"/>
      <c r="P321" s="220">
        <f>O321*H321</f>
        <v>0</v>
      </c>
      <c r="Q321" s="220">
        <v>0</v>
      </c>
      <c r="R321" s="220">
        <f>Q321*H321</f>
        <v>0</v>
      </c>
      <c r="S321" s="220">
        <v>0</v>
      </c>
      <c r="T321" s="221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2" t="s">
        <v>540</v>
      </c>
      <c r="AT321" s="222" t="s">
        <v>127</v>
      </c>
      <c r="AU321" s="222" t="s">
        <v>86</v>
      </c>
      <c r="AY321" s="17" t="s">
        <v>125</v>
      </c>
      <c r="BE321" s="223">
        <f>IF(N321="základní",J321,0)</f>
        <v>0</v>
      </c>
      <c r="BF321" s="223">
        <f>IF(N321="snížená",J321,0)</f>
        <v>0</v>
      </c>
      <c r="BG321" s="223">
        <f>IF(N321="zákl. přenesená",J321,0)</f>
        <v>0</v>
      </c>
      <c r="BH321" s="223">
        <f>IF(N321="sníž. přenesená",J321,0)</f>
        <v>0</v>
      </c>
      <c r="BI321" s="223">
        <f>IF(N321="nulová",J321,0)</f>
        <v>0</v>
      </c>
      <c r="BJ321" s="17" t="s">
        <v>84</v>
      </c>
      <c r="BK321" s="223">
        <f>ROUND(I321*H321,2)</f>
        <v>0</v>
      </c>
      <c r="BL321" s="17" t="s">
        <v>540</v>
      </c>
      <c r="BM321" s="222" t="s">
        <v>549</v>
      </c>
    </row>
    <row r="322" s="13" customFormat="1">
      <c r="A322" s="13"/>
      <c r="B322" s="224"/>
      <c r="C322" s="225"/>
      <c r="D322" s="226" t="s">
        <v>134</v>
      </c>
      <c r="E322" s="227" t="s">
        <v>1</v>
      </c>
      <c r="F322" s="228" t="s">
        <v>550</v>
      </c>
      <c r="G322" s="225"/>
      <c r="H322" s="229">
        <v>1</v>
      </c>
      <c r="I322" s="230"/>
      <c r="J322" s="225"/>
      <c r="K322" s="225"/>
      <c r="L322" s="231"/>
      <c r="M322" s="232"/>
      <c r="N322" s="233"/>
      <c r="O322" s="233"/>
      <c r="P322" s="233"/>
      <c r="Q322" s="233"/>
      <c r="R322" s="233"/>
      <c r="S322" s="233"/>
      <c r="T322" s="23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5" t="s">
        <v>134</v>
      </c>
      <c r="AU322" s="235" t="s">
        <v>86</v>
      </c>
      <c r="AV322" s="13" t="s">
        <v>86</v>
      </c>
      <c r="AW322" s="13" t="s">
        <v>36</v>
      </c>
      <c r="AX322" s="13" t="s">
        <v>84</v>
      </c>
      <c r="AY322" s="235" t="s">
        <v>125</v>
      </c>
    </row>
    <row r="323" s="2" customFormat="1" ht="16.5" customHeight="1">
      <c r="A323" s="38"/>
      <c r="B323" s="39"/>
      <c r="C323" s="211" t="s">
        <v>551</v>
      </c>
      <c r="D323" s="211" t="s">
        <v>127</v>
      </c>
      <c r="E323" s="212" t="s">
        <v>552</v>
      </c>
      <c r="F323" s="213" t="s">
        <v>553</v>
      </c>
      <c r="G323" s="214" t="s">
        <v>539</v>
      </c>
      <c r="H323" s="215">
        <v>1</v>
      </c>
      <c r="I323" s="216"/>
      <c r="J323" s="217">
        <f>ROUND(I323*H323,2)</f>
        <v>0</v>
      </c>
      <c r="K323" s="213" t="s">
        <v>1</v>
      </c>
      <c r="L323" s="44"/>
      <c r="M323" s="218" t="s">
        <v>1</v>
      </c>
      <c r="N323" s="219" t="s">
        <v>44</v>
      </c>
      <c r="O323" s="91"/>
      <c r="P323" s="220">
        <f>O323*H323</f>
        <v>0</v>
      </c>
      <c r="Q323" s="220">
        <v>0</v>
      </c>
      <c r="R323" s="220">
        <f>Q323*H323</f>
        <v>0</v>
      </c>
      <c r="S323" s="220">
        <v>0</v>
      </c>
      <c r="T323" s="221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2" t="s">
        <v>540</v>
      </c>
      <c r="AT323" s="222" t="s">
        <v>127</v>
      </c>
      <c r="AU323" s="222" t="s">
        <v>86</v>
      </c>
      <c r="AY323" s="17" t="s">
        <v>125</v>
      </c>
      <c r="BE323" s="223">
        <f>IF(N323="základní",J323,0)</f>
        <v>0</v>
      </c>
      <c r="BF323" s="223">
        <f>IF(N323="snížená",J323,0)</f>
        <v>0</v>
      </c>
      <c r="BG323" s="223">
        <f>IF(N323="zákl. přenesená",J323,0)</f>
        <v>0</v>
      </c>
      <c r="BH323" s="223">
        <f>IF(N323="sníž. přenesená",J323,0)</f>
        <v>0</v>
      </c>
      <c r="BI323" s="223">
        <f>IF(N323="nulová",J323,0)</f>
        <v>0</v>
      </c>
      <c r="BJ323" s="17" t="s">
        <v>84</v>
      </c>
      <c r="BK323" s="223">
        <f>ROUND(I323*H323,2)</f>
        <v>0</v>
      </c>
      <c r="BL323" s="17" t="s">
        <v>540</v>
      </c>
      <c r="BM323" s="222" t="s">
        <v>554</v>
      </c>
    </row>
    <row r="324" s="13" customFormat="1">
      <c r="A324" s="13"/>
      <c r="B324" s="224"/>
      <c r="C324" s="225"/>
      <c r="D324" s="226" t="s">
        <v>134</v>
      </c>
      <c r="E324" s="227" t="s">
        <v>1</v>
      </c>
      <c r="F324" s="228" t="s">
        <v>555</v>
      </c>
      <c r="G324" s="225"/>
      <c r="H324" s="229">
        <v>1</v>
      </c>
      <c r="I324" s="230"/>
      <c r="J324" s="225"/>
      <c r="K324" s="225"/>
      <c r="L324" s="231"/>
      <c r="M324" s="232"/>
      <c r="N324" s="233"/>
      <c r="O324" s="233"/>
      <c r="P324" s="233"/>
      <c r="Q324" s="233"/>
      <c r="R324" s="233"/>
      <c r="S324" s="233"/>
      <c r="T324" s="23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5" t="s">
        <v>134</v>
      </c>
      <c r="AU324" s="235" t="s">
        <v>86</v>
      </c>
      <c r="AV324" s="13" t="s">
        <v>86</v>
      </c>
      <c r="AW324" s="13" t="s">
        <v>36</v>
      </c>
      <c r="AX324" s="13" t="s">
        <v>84</v>
      </c>
      <c r="AY324" s="235" t="s">
        <v>125</v>
      </c>
    </row>
    <row r="325" s="12" customFormat="1" ht="22.8" customHeight="1">
      <c r="A325" s="12"/>
      <c r="B325" s="195"/>
      <c r="C325" s="196"/>
      <c r="D325" s="197" t="s">
        <v>78</v>
      </c>
      <c r="E325" s="209" t="s">
        <v>556</v>
      </c>
      <c r="F325" s="209" t="s">
        <v>557</v>
      </c>
      <c r="G325" s="196"/>
      <c r="H325" s="196"/>
      <c r="I325" s="199"/>
      <c r="J325" s="210">
        <f>BK325</f>
        <v>0</v>
      </c>
      <c r="K325" s="196"/>
      <c r="L325" s="201"/>
      <c r="M325" s="202"/>
      <c r="N325" s="203"/>
      <c r="O325" s="203"/>
      <c r="P325" s="204">
        <f>SUM(P326:P327)</f>
        <v>0</v>
      </c>
      <c r="Q325" s="203"/>
      <c r="R325" s="204">
        <f>SUM(R326:R327)</f>
        <v>0</v>
      </c>
      <c r="S325" s="203"/>
      <c r="T325" s="205">
        <f>SUM(T326:T327)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06" t="s">
        <v>152</v>
      </c>
      <c r="AT325" s="207" t="s">
        <v>78</v>
      </c>
      <c r="AU325" s="207" t="s">
        <v>84</v>
      </c>
      <c r="AY325" s="206" t="s">
        <v>125</v>
      </c>
      <c r="BK325" s="208">
        <f>SUM(BK326:BK327)</f>
        <v>0</v>
      </c>
    </row>
    <row r="326" s="2" customFormat="1" ht="16.5" customHeight="1">
      <c r="A326" s="38"/>
      <c r="B326" s="39"/>
      <c r="C326" s="211" t="s">
        <v>558</v>
      </c>
      <c r="D326" s="211" t="s">
        <v>127</v>
      </c>
      <c r="E326" s="212" t="s">
        <v>559</v>
      </c>
      <c r="F326" s="213" t="s">
        <v>560</v>
      </c>
      <c r="G326" s="214" t="s">
        <v>539</v>
      </c>
      <c r="H326" s="215">
        <v>1</v>
      </c>
      <c r="I326" s="216"/>
      <c r="J326" s="217">
        <f>ROUND(I326*H326,2)</f>
        <v>0</v>
      </c>
      <c r="K326" s="213" t="s">
        <v>1</v>
      </c>
      <c r="L326" s="44"/>
      <c r="M326" s="218" t="s">
        <v>1</v>
      </c>
      <c r="N326" s="219" t="s">
        <v>44</v>
      </c>
      <c r="O326" s="91"/>
      <c r="P326" s="220">
        <f>O326*H326</f>
        <v>0</v>
      </c>
      <c r="Q326" s="220">
        <v>0</v>
      </c>
      <c r="R326" s="220">
        <f>Q326*H326</f>
        <v>0</v>
      </c>
      <c r="S326" s="220">
        <v>0</v>
      </c>
      <c r="T326" s="221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2" t="s">
        <v>540</v>
      </c>
      <c r="AT326" s="222" t="s">
        <v>127</v>
      </c>
      <c r="AU326" s="222" t="s">
        <v>86</v>
      </c>
      <c r="AY326" s="17" t="s">
        <v>125</v>
      </c>
      <c r="BE326" s="223">
        <f>IF(N326="základní",J326,0)</f>
        <v>0</v>
      </c>
      <c r="BF326" s="223">
        <f>IF(N326="snížená",J326,0)</f>
        <v>0</v>
      </c>
      <c r="BG326" s="223">
        <f>IF(N326="zákl. přenesená",J326,0)</f>
        <v>0</v>
      </c>
      <c r="BH326" s="223">
        <f>IF(N326="sníž. přenesená",J326,0)</f>
        <v>0</v>
      </c>
      <c r="BI326" s="223">
        <f>IF(N326="nulová",J326,0)</f>
        <v>0</v>
      </c>
      <c r="BJ326" s="17" t="s">
        <v>84</v>
      </c>
      <c r="BK326" s="223">
        <f>ROUND(I326*H326,2)</f>
        <v>0</v>
      </c>
      <c r="BL326" s="17" t="s">
        <v>540</v>
      </c>
      <c r="BM326" s="222" t="s">
        <v>561</v>
      </c>
    </row>
    <row r="327" s="2" customFormat="1" ht="16.5" customHeight="1">
      <c r="A327" s="38"/>
      <c r="B327" s="39"/>
      <c r="C327" s="211" t="s">
        <v>562</v>
      </c>
      <c r="D327" s="211" t="s">
        <v>127</v>
      </c>
      <c r="E327" s="212" t="s">
        <v>563</v>
      </c>
      <c r="F327" s="213" t="s">
        <v>564</v>
      </c>
      <c r="G327" s="214" t="s">
        <v>539</v>
      </c>
      <c r="H327" s="215">
        <v>1</v>
      </c>
      <c r="I327" s="216"/>
      <c r="J327" s="217">
        <f>ROUND(I327*H327,2)</f>
        <v>0</v>
      </c>
      <c r="K327" s="213" t="s">
        <v>1</v>
      </c>
      <c r="L327" s="44"/>
      <c r="M327" s="218" t="s">
        <v>1</v>
      </c>
      <c r="N327" s="219" t="s">
        <v>44</v>
      </c>
      <c r="O327" s="91"/>
      <c r="P327" s="220">
        <f>O327*H327</f>
        <v>0</v>
      </c>
      <c r="Q327" s="220">
        <v>0</v>
      </c>
      <c r="R327" s="220">
        <f>Q327*H327</f>
        <v>0</v>
      </c>
      <c r="S327" s="220">
        <v>0</v>
      </c>
      <c r="T327" s="221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2" t="s">
        <v>540</v>
      </c>
      <c r="AT327" s="222" t="s">
        <v>127</v>
      </c>
      <c r="AU327" s="222" t="s">
        <v>86</v>
      </c>
      <c r="AY327" s="17" t="s">
        <v>125</v>
      </c>
      <c r="BE327" s="223">
        <f>IF(N327="základní",J327,0)</f>
        <v>0</v>
      </c>
      <c r="BF327" s="223">
        <f>IF(N327="snížená",J327,0)</f>
        <v>0</v>
      </c>
      <c r="BG327" s="223">
        <f>IF(N327="zákl. přenesená",J327,0)</f>
        <v>0</v>
      </c>
      <c r="BH327" s="223">
        <f>IF(N327="sníž. přenesená",J327,0)</f>
        <v>0</v>
      </c>
      <c r="BI327" s="223">
        <f>IF(N327="nulová",J327,0)</f>
        <v>0</v>
      </c>
      <c r="BJ327" s="17" t="s">
        <v>84</v>
      </c>
      <c r="BK327" s="223">
        <f>ROUND(I327*H327,2)</f>
        <v>0</v>
      </c>
      <c r="BL327" s="17" t="s">
        <v>540</v>
      </c>
      <c r="BM327" s="222" t="s">
        <v>565</v>
      </c>
    </row>
    <row r="328" s="12" customFormat="1" ht="22.8" customHeight="1">
      <c r="A328" s="12"/>
      <c r="B328" s="195"/>
      <c r="C328" s="196"/>
      <c r="D328" s="197" t="s">
        <v>78</v>
      </c>
      <c r="E328" s="209" t="s">
        <v>566</v>
      </c>
      <c r="F328" s="209" t="s">
        <v>567</v>
      </c>
      <c r="G328" s="196"/>
      <c r="H328" s="196"/>
      <c r="I328" s="199"/>
      <c r="J328" s="210">
        <f>BK328</f>
        <v>0</v>
      </c>
      <c r="K328" s="196"/>
      <c r="L328" s="201"/>
      <c r="M328" s="202"/>
      <c r="N328" s="203"/>
      <c r="O328" s="203"/>
      <c r="P328" s="204">
        <f>SUM(P329:P332)</f>
        <v>0</v>
      </c>
      <c r="Q328" s="203"/>
      <c r="R328" s="204">
        <f>SUM(R329:R332)</f>
        <v>0</v>
      </c>
      <c r="S328" s="203"/>
      <c r="T328" s="205">
        <f>SUM(T329:T332)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06" t="s">
        <v>152</v>
      </c>
      <c r="AT328" s="207" t="s">
        <v>78</v>
      </c>
      <c r="AU328" s="207" t="s">
        <v>84</v>
      </c>
      <c r="AY328" s="206" t="s">
        <v>125</v>
      </c>
      <c r="BK328" s="208">
        <f>SUM(BK329:BK332)</f>
        <v>0</v>
      </c>
    </row>
    <row r="329" s="2" customFormat="1" ht="16.5" customHeight="1">
      <c r="A329" s="38"/>
      <c r="B329" s="39"/>
      <c r="C329" s="211" t="s">
        <v>568</v>
      </c>
      <c r="D329" s="211" t="s">
        <v>127</v>
      </c>
      <c r="E329" s="212" t="s">
        <v>569</v>
      </c>
      <c r="F329" s="213" t="s">
        <v>570</v>
      </c>
      <c r="G329" s="214" t="s">
        <v>539</v>
      </c>
      <c r="H329" s="215">
        <v>4</v>
      </c>
      <c r="I329" s="216"/>
      <c r="J329" s="217">
        <f>ROUND(I329*H329,2)</f>
        <v>0</v>
      </c>
      <c r="K329" s="213" t="s">
        <v>1</v>
      </c>
      <c r="L329" s="44"/>
      <c r="M329" s="218" t="s">
        <v>1</v>
      </c>
      <c r="N329" s="219" t="s">
        <v>44</v>
      </c>
      <c r="O329" s="91"/>
      <c r="P329" s="220">
        <f>O329*H329</f>
        <v>0</v>
      </c>
      <c r="Q329" s="220">
        <v>0</v>
      </c>
      <c r="R329" s="220">
        <f>Q329*H329</f>
        <v>0</v>
      </c>
      <c r="S329" s="220">
        <v>0</v>
      </c>
      <c r="T329" s="221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2" t="s">
        <v>540</v>
      </c>
      <c r="AT329" s="222" t="s">
        <v>127</v>
      </c>
      <c r="AU329" s="222" t="s">
        <v>86</v>
      </c>
      <c r="AY329" s="17" t="s">
        <v>125</v>
      </c>
      <c r="BE329" s="223">
        <f>IF(N329="základní",J329,0)</f>
        <v>0</v>
      </c>
      <c r="BF329" s="223">
        <f>IF(N329="snížená",J329,0)</f>
        <v>0</v>
      </c>
      <c r="BG329" s="223">
        <f>IF(N329="zákl. přenesená",J329,0)</f>
        <v>0</v>
      </c>
      <c r="BH329" s="223">
        <f>IF(N329="sníž. přenesená",J329,0)</f>
        <v>0</v>
      </c>
      <c r="BI329" s="223">
        <f>IF(N329="nulová",J329,0)</f>
        <v>0</v>
      </c>
      <c r="BJ329" s="17" t="s">
        <v>84</v>
      </c>
      <c r="BK329" s="223">
        <f>ROUND(I329*H329,2)</f>
        <v>0</v>
      </c>
      <c r="BL329" s="17" t="s">
        <v>540</v>
      </c>
      <c r="BM329" s="222" t="s">
        <v>571</v>
      </c>
    </row>
    <row r="330" s="13" customFormat="1">
      <c r="A330" s="13"/>
      <c r="B330" s="224"/>
      <c r="C330" s="225"/>
      <c r="D330" s="226" t="s">
        <v>134</v>
      </c>
      <c r="E330" s="227" t="s">
        <v>1</v>
      </c>
      <c r="F330" s="228" t="s">
        <v>572</v>
      </c>
      <c r="G330" s="225"/>
      <c r="H330" s="229">
        <v>2</v>
      </c>
      <c r="I330" s="230"/>
      <c r="J330" s="225"/>
      <c r="K330" s="225"/>
      <c r="L330" s="231"/>
      <c r="M330" s="232"/>
      <c r="N330" s="233"/>
      <c r="O330" s="233"/>
      <c r="P330" s="233"/>
      <c r="Q330" s="233"/>
      <c r="R330" s="233"/>
      <c r="S330" s="233"/>
      <c r="T330" s="23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5" t="s">
        <v>134</v>
      </c>
      <c r="AU330" s="235" t="s">
        <v>86</v>
      </c>
      <c r="AV330" s="13" t="s">
        <v>86</v>
      </c>
      <c r="AW330" s="13" t="s">
        <v>36</v>
      </c>
      <c r="AX330" s="13" t="s">
        <v>79</v>
      </c>
      <c r="AY330" s="235" t="s">
        <v>125</v>
      </c>
    </row>
    <row r="331" s="13" customFormat="1">
      <c r="A331" s="13"/>
      <c r="B331" s="224"/>
      <c r="C331" s="225"/>
      <c r="D331" s="226" t="s">
        <v>134</v>
      </c>
      <c r="E331" s="227" t="s">
        <v>1</v>
      </c>
      <c r="F331" s="228" t="s">
        <v>573</v>
      </c>
      <c r="G331" s="225"/>
      <c r="H331" s="229">
        <v>2</v>
      </c>
      <c r="I331" s="230"/>
      <c r="J331" s="225"/>
      <c r="K331" s="225"/>
      <c r="L331" s="231"/>
      <c r="M331" s="232"/>
      <c r="N331" s="233"/>
      <c r="O331" s="233"/>
      <c r="P331" s="233"/>
      <c r="Q331" s="233"/>
      <c r="R331" s="233"/>
      <c r="S331" s="233"/>
      <c r="T331" s="23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5" t="s">
        <v>134</v>
      </c>
      <c r="AU331" s="235" t="s">
        <v>86</v>
      </c>
      <c r="AV331" s="13" t="s">
        <v>86</v>
      </c>
      <c r="AW331" s="13" t="s">
        <v>36</v>
      </c>
      <c r="AX331" s="13" t="s">
        <v>79</v>
      </c>
      <c r="AY331" s="235" t="s">
        <v>125</v>
      </c>
    </row>
    <row r="332" s="14" customFormat="1">
      <c r="A332" s="14"/>
      <c r="B332" s="236"/>
      <c r="C332" s="237"/>
      <c r="D332" s="226" t="s">
        <v>134</v>
      </c>
      <c r="E332" s="238" t="s">
        <v>1</v>
      </c>
      <c r="F332" s="239" t="s">
        <v>136</v>
      </c>
      <c r="G332" s="237"/>
      <c r="H332" s="240">
        <v>4</v>
      </c>
      <c r="I332" s="241"/>
      <c r="J332" s="237"/>
      <c r="K332" s="237"/>
      <c r="L332" s="242"/>
      <c r="M332" s="267"/>
      <c r="N332" s="268"/>
      <c r="O332" s="268"/>
      <c r="P332" s="268"/>
      <c r="Q332" s="268"/>
      <c r="R332" s="268"/>
      <c r="S332" s="268"/>
      <c r="T332" s="269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6" t="s">
        <v>134</v>
      </c>
      <c r="AU332" s="246" t="s">
        <v>86</v>
      </c>
      <c r="AV332" s="14" t="s">
        <v>132</v>
      </c>
      <c r="AW332" s="14" t="s">
        <v>36</v>
      </c>
      <c r="AX332" s="14" t="s">
        <v>84</v>
      </c>
      <c r="AY332" s="246" t="s">
        <v>125</v>
      </c>
    </row>
    <row r="333" s="2" customFormat="1" ht="6.96" customHeight="1">
      <c r="A333" s="38"/>
      <c r="B333" s="66"/>
      <c r="C333" s="67"/>
      <c r="D333" s="67"/>
      <c r="E333" s="67"/>
      <c r="F333" s="67"/>
      <c r="G333" s="67"/>
      <c r="H333" s="67"/>
      <c r="I333" s="67"/>
      <c r="J333" s="67"/>
      <c r="K333" s="67"/>
      <c r="L333" s="44"/>
      <c r="M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</row>
  </sheetData>
  <sheetProtection sheet="1" autoFilter="0" formatColumns="0" formatRows="0" objects="1" scenarios="1" spinCount="100000" saltValue="lp1f8PVxH+BQGg1VO9IokcdfISHzI6E+O69tUhiSpTnRz7mLvGMUYaJ6IdNZMD/2iOv3XHljCTK239Ep4xenLQ==" hashValue="OU9thsksZRA21hispF7Zkj1tDpamxUlspDE10cTxCuvR1NQ6Wrw2kc6L2C94XWr0E8vzPvVImBdvRahXeBVXbg==" algorithmName="SHA-512" password="CC35"/>
  <autoFilter ref="C128:K332"/>
  <mergeCells count="6">
    <mergeCell ref="E7:H7"/>
    <mergeCell ref="E16:H16"/>
    <mergeCell ref="E25:H25"/>
    <mergeCell ref="E85:H85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Vojta</dc:creator>
  <cp:lastModifiedBy>Vojta</cp:lastModifiedBy>
  <dcterms:created xsi:type="dcterms:W3CDTF">2024-04-25T19:59:07Z</dcterms:created>
  <dcterms:modified xsi:type="dcterms:W3CDTF">2024-04-25T19:59:10Z</dcterms:modified>
</cp:coreProperties>
</file>