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Naklady'!$A$1:$X$27</definedName>
    <definedName name="_xlnm.Print_Area" localSheetId="4">'01 01 Pol'!$A$1:$X$85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G44" i="1"/>
  <c r="F44" i="1"/>
  <c r="G43" i="1"/>
  <c r="F43" i="1"/>
  <c r="G41" i="1"/>
  <c r="F41" i="1"/>
  <c r="G40" i="1"/>
  <c r="F40" i="1"/>
  <c r="H40" i="1" s="1"/>
  <c r="I40" i="1" s="1"/>
  <c r="G39" i="1"/>
  <c r="G45" i="1" s="1"/>
  <c r="F39" i="1"/>
  <c r="G84" i="13"/>
  <c r="BA39" i="13"/>
  <c r="BA38" i="13"/>
  <c r="G8" i="13"/>
  <c r="K8" i="13"/>
  <c r="O8" i="13"/>
  <c r="V8" i="13"/>
  <c r="G9" i="13"/>
  <c r="I9" i="13"/>
  <c r="I8" i="13" s="1"/>
  <c r="K9" i="13"/>
  <c r="M9" i="13"/>
  <c r="M8" i="13" s="1"/>
  <c r="O9" i="13"/>
  <c r="Q9" i="13"/>
  <c r="Q8" i="13" s="1"/>
  <c r="V9" i="13"/>
  <c r="G26" i="13"/>
  <c r="K26" i="13"/>
  <c r="O26" i="13"/>
  <c r="V26" i="13"/>
  <c r="G27" i="13"/>
  <c r="I27" i="13"/>
  <c r="I26" i="13" s="1"/>
  <c r="K27" i="13"/>
  <c r="M27" i="13"/>
  <c r="M26" i="13" s="1"/>
  <c r="O27" i="13"/>
  <c r="Q27" i="13"/>
  <c r="Q26" i="13" s="1"/>
  <c r="V27" i="13"/>
  <c r="G32" i="13"/>
  <c r="I32" i="13"/>
  <c r="I31" i="13" s="1"/>
  <c r="K32" i="13"/>
  <c r="M32" i="13"/>
  <c r="O32" i="13"/>
  <c r="Q32" i="13"/>
  <c r="Q31" i="13" s="1"/>
  <c r="V32" i="13"/>
  <c r="G34" i="13"/>
  <c r="M34" i="13" s="1"/>
  <c r="I34" i="13"/>
  <c r="K34" i="13"/>
  <c r="K31" i="13" s="1"/>
  <c r="O34" i="13"/>
  <c r="O31" i="13" s="1"/>
  <c r="Q34" i="13"/>
  <c r="V34" i="13"/>
  <c r="V31" i="13" s="1"/>
  <c r="I36" i="13"/>
  <c r="Q36" i="13"/>
  <c r="G37" i="13"/>
  <c r="G36" i="13" s="1"/>
  <c r="I37" i="13"/>
  <c r="K37" i="13"/>
  <c r="K36" i="13" s="1"/>
  <c r="O37" i="13"/>
  <c r="O36" i="13" s="1"/>
  <c r="Q37" i="13"/>
  <c r="V37" i="13"/>
  <c r="V36" i="13" s="1"/>
  <c r="G45" i="13"/>
  <c r="G44" i="13" s="1"/>
  <c r="I45" i="13"/>
  <c r="K45" i="13"/>
  <c r="K44" i="13" s="1"/>
  <c r="O45" i="13"/>
  <c r="O44" i="13" s="1"/>
  <c r="Q45" i="13"/>
  <c r="V45" i="13"/>
  <c r="V44" i="13" s="1"/>
  <c r="G47" i="13"/>
  <c r="I47" i="13"/>
  <c r="I44" i="13" s="1"/>
  <c r="K47" i="13"/>
  <c r="M47" i="13"/>
  <c r="O47" i="13"/>
  <c r="Q47" i="13"/>
  <c r="Q44" i="13" s="1"/>
  <c r="V47" i="13"/>
  <c r="G49" i="13"/>
  <c r="M49" i="13" s="1"/>
  <c r="I49" i="13"/>
  <c r="K49" i="13"/>
  <c r="O49" i="13"/>
  <c r="Q49" i="13"/>
  <c r="V49" i="13"/>
  <c r="G51" i="13"/>
  <c r="I51" i="13"/>
  <c r="K51" i="13"/>
  <c r="M51" i="13"/>
  <c r="O51" i="13"/>
  <c r="Q51" i="13"/>
  <c r="V51" i="13"/>
  <c r="G53" i="13"/>
  <c r="M53" i="13" s="1"/>
  <c r="I53" i="13"/>
  <c r="K53" i="13"/>
  <c r="O53" i="13"/>
  <c r="Q53" i="13"/>
  <c r="V53" i="13"/>
  <c r="G55" i="13"/>
  <c r="I55" i="13"/>
  <c r="K55" i="13"/>
  <c r="M55" i="13"/>
  <c r="O55" i="13"/>
  <c r="Q55" i="13"/>
  <c r="V55" i="13"/>
  <c r="G58" i="13"/>
  <c r="I58" i="13"/>
  <c r="I57" i="13" s="1"/>
  <c r="K58" i="13"/>
  <c r="M58" i="13"/>
  <c r="O58" i="13"/>
  <c r="Q58" i="13"/>
  <c r="Q57" i="13" s="1"/>
  <c r="V58" i="13"/>
  <c r="G60" i="13"/>
  <c r="M60" i="13" s="1"/>
  <c r="I60" i="13"/>
  <c r="K60" i="13"/>
  <c r="K57" i="13" s="1"/>
  <c r="O60" i="13"/>
  <c r="O57" i="13" s="1"/>
  <c r="Q60" i="13"/>
  <c r="V60" i="13"/>
  <c r="V57" i="13" s="1"/>
  <c r="G62" i="13"/>
  <c r="I62" i="13"/>
  <c r="K62" i="13"/>
  <c r="M62" i="13"/>
  <c r="O62" i="13"/>
  <c r="Q62" i="13"/>
  <c r="V62" i="13"/>
  <c r="G64" i="13"/>
  <c r="M64" i="13" s="1"/>
  <c r="I64" i="13"/>
  <c r="K64" i="13"/>
  <c r="O64" i="13"/>
  <c r="Q64" i="13"/>
  <c r="V64" i="13"/>
  <c r="G66" i="13"/>
  <c r="I66" i="13"/>
  <c r="K66" i="13"/>
  <c r="M66" i="13"/>
  <c r="O66" i="13"/>
  <c r="Q66" i="13"/>
  <c r="V66" i="13"/>
  <c r="G69" i="13"/>
  <c r="I69" i="13"/>
  <c r="I68" i="13" s="1"/>
  <c r="K69" i="13"/>
  <c r="M69" i="13"/>
  <c r="O69" i="13"/>
  <c r="Q69" i="13"/>
  <c r="Q68" i="13" s="1"/>
  <c r="V69" i="13"/>
  <c r="G71" i="13"/>
  <c r="M71" i="13" s="1"/>
  <c r="I71" i="13"/>
  <c r="K71" i="13"/>
  <c r="K68" i="13" s="1"/>
  <c r="O71" i="13"/>
  <c r="O68" i="13" s="1"/>
  <c r="Q71" i="13"/>
  <c r="V71" i="13"/>
  <c r="V68" i="13" s="1"/>
  <c r="G73" i="13"/>
  <c r="I73" i="13"/>
  <c r="K73" i="13"/>
  <c r="M73" i="13"/>
  <c r="O73" i="13"/>
  <c r="Q73" i="13"/>
  <c r="V73" i="13"/>
  <c r="G75" i="13"/>
  <c r="K75" i="13"/>
  <c r="O75" i="13"/>
  <c r="V75" i="13"/>
  <c r="G76" i="13"/>
  <c r="I76" i="13"/>
  <c r="I75" i="13" s="1"/>
  <c r="K76" i="13"/>
  <c r="M76" i="13"/>
  <c r="M75" i="13" s="1"/>
  <c r="O76" i="13"/>
  <c r="Q76" i="13"/>
  <c r="Q75" i="13" s="1"/>
  <c r="V76" i="13"/>
  <c r="G78" i="13"/>
  <c r="K78" i="13"/>
  <c r="O78" i="13"/>
  <c r="V78" i="13"/>
  <c r="G79" i="13"/>
  <c r="I79" i="13"/>
  <c r="I78" i="13" s="1"/>
  <c r="K79" i="13"/>
  <c r="M79" i="13"/>
  <c r="M78" i="13" s="1"/>
  <c r="O79" i="13"/>
  <c r="Q79" i="13"/>
  <c r="Q78" i="13" s="1"/>
  <c r="V79" i="13"/>
  <c r="AE84" i="13"/>
  <c r="G26" i="12"/>
  <c r="BA19" i="12"/>
  <c r="BA16" i="12"/>
  <c r="BA13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Q18" i="12"/>
  <c r="V18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AE26" i="12"/>
  <c r="AF26" i="12"/>
  <c r="I20" i="1"/>
  <c r="I19" i="1"/>
  <c r="I17" i="1"/>
  <c r="F45" i="1"/>
  <c r="G23" i="1" s="1"/>
  <c r="H44" i="1"/>
  <c r="I44" i="1" s="1"/>
  <c r="H43" i="1"/>
  <c r="I43" i="1" s="1"/>
  <c r="I42" i="1"/>
  <c r="H42" i="1"/>
  <c r="H41" i="1"/>
  <c r="I41" i="1" s="1"/>
  <c r="H39" i="1"/>
  <c r="H45" i="1" s="1"/>
  <c r="I18" i="1" l="1"/>
  <c r="I62" i="1"/>
  <c r="J61" i="1" s="1"/>
  <c r="I16" i="1"/>
  <c r="I21" i="1" s="1"/>
  <c r="J52" i="1"/>
  <c r="G25" i="1"/>
  <c r="A25" i="1" s="1"/>
  <c r="A26" i="1" s="1"/>
  <c r="G26" i="1" s="1"/>
  <c r="G28" i="1"/>
  <c r="A23" i="1"/>
  <c r="A24" i="1" s="1"/>
  <c r="G24" i="1" s="1"/>
  <c r="A27" i="1" s="1"/>
  <c r="A29" i="1" s="1"/>
  <c r="G29" i="1" s="1"/>
  <c r="G27" i="1" s="1"/>
  <c r="M57" i="13"/>
  <c r="M31" i="13"/>
  <c r="M68" i="13"/>
  <c r="G68" i="13"/>
  <c r="G57" i="13"/>
  <c r="G31" i="13"/>
  <c r="AF84" i="13"/>
  <c r="M45" i="13"/>
  <c r="M44" i="13" s="1"/>
  <c r="M37" i="13"/>
  <c r="M36" i="13" s="1"/>
  <c r="M8" i="12"/>
  <c r="G8" i="12"/>
  <c r="I39" i="1"/>
  <c r="I45" i="1" s="1"/>
  <c r="J28" i="1"/>
  <c r="J26" i="1"/>
  <c r="G38" i="1"/>
  <c r="F38" i="1"/>
  <c r="J23" i="1"/>
  <c r="J24" i="1"/>
  <c r="J25" i="1"/>
  <c r="J27" i="1"/>
  <c r="E24" i="1"/>
  <c r="E26" i="1"/>
  <c r="J60" i="1" l="1"/>
  <c r="J56" i="1"/>
  <c r="J58" i="1"/>
  <c r="J54" i="1"/>
  <c r="J59" i="1"/>
  <c r="J57" i="1"/>
  <c r="J55" i="1"/>
  <c r="J53" i="1"/>
  <c r="J44" i="1"/>
  <c r="J42" i="1"/>
  <c r="J40" i="1"/>
  <c r="J43" i="1"/>
  <c r="J41" i="1"/>
  <c r="J39" i="1"/>
  <c r="J45" i="1" s="1"/>
  <c r="J62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<sst xmlns="http://schemas.openxmlformats.org/spreadsheetml/2006/main" count="504" uniqueCount="215">
  <si>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</si>
  <si>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</si>
  <si>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</si>
  <si>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</si>
  <si>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</si>
  <si>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</si>
  <si>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</si>
  <si>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</si>
  <si>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</si>
  <si>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</si>
  <si>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</si>
  <si>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</si>
  <si>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</si>
  <si>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</si>
  <si>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</si>
  <si>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</si>
  <si>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</si>
  <si>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</si>
  <si>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</si>
  <si>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</si>
  <si>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</si>
  <si>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</si>
  <si>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</si>
  <si>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</si>
  <si>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</si>
  <si>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</si>
  <si>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</si>
  <si>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</si>
  <si>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</si>
  <si>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</si>
  <si>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</si>
  <si>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</si>
  <si>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</si>
  <si>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</si>
  <si>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</si>
  <si>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</si>
  <si>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</si>
  <si>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</si>
  <si>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</si>
  <si>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</si>
  <si>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</si>
  <si>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</si>
  <si>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</si>
  <si>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ELP_24</t>
  </si>
  <si>
    <t>UMÍSTĚNÍ ELEKTRONICKÝCH INFO. PANELŮ SPOL. DPMB, a.s.  - BRNO - KULDOVA - k.ú. ZÁBRDOVICE</t>
  </si>
  <si>
    <t>Stavba</t>
  </si>
  <si>
    <t>Ostatní a vedlejší náklady</t>
  </si>
  <si>
    <t>00</t>
  </si>
  <si>
    <t>VEDLEJŠÍ A OSTATNÍ NÁKLADY</t>
  </si>
  <si>
    <t>Stavební objekt</t>
  </si>
  <si>
    <t>01</t>
  </si>
  <si>
    <t>Celkem za stavbu</t>
  </si>
  <si>
    <t>CZK</t>
  </si>
  <si>
    <t>Rekapitulace dílů</t>
  </si>
  <si>
    <t>Typ dílu</t>
  </si>
  <si>
    <t>Poznámka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</si>
  <si>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</si>
  <si>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</si>
  <si>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</si>
  <si>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</si>
  <si>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</si>
  <si>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</si>
  <si>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M21_Mo</t>
  </si>
  <si>
    <t>Elektro - C21M - Elektromontáže</t>
  </si>
  <si>
    <t>M21_DZ</t>
  </si>
  <si>
    <t>Elektro - Dodávky zařízení (specifikace)</t>
  </si>
  <si>
    <t>M21_M</t>
  </si>
  <si>
    <t>Elektro - Materiály</t>
  </si>
  <si>
    <t>M21_R</t>
  </si>
  <si>
    <t>Elektro - revize</t>
  </si>
  <si>
    <t>M52</t>
  </si>
  <si>
    <t>Montáž zař.pro obsluhu dopravy</t>
  </si>
  <si>
    <t>ON</t>
  </si>
  <si>
    <t>VN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</si>
  <si>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</si>
  <si>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</si>
  <si>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</si>
  <si>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</si>
  <si>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</si>
  <si>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</si>
  <si>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</si>
  <si>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</si>
  <si>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</si>
  <si>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</si>
  <si>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</si>
  <si>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</si>
  <si>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</si>
  <si>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</si>
  <si>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</si>
  <si>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</si>
  <si>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</si>
  <si>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</si>
  <si>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</si>
  <si>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</si>
  <si>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</si>
  <si>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</si>
  <si>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</si>
  <si>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</si>
  <si>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</si>
  <si>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</si>
  <si>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</si>
  <si>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</si>
  <si>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</si>
  <si>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</si>
  <si>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</si>
  <si>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 xml:space="preserve">sada  </t>
  </si>
  <si>
    <t>RTS 20/ I</t>
  </si>
  <si>
    <t>Indiv</t>
  </si>
  <si>
    <t>VRN</t>
  </si>
  <si>
    <t>POL99_8</t>
  </si>
  <si>
    <t>Veškeré náklady spojené s vybudováním, provozem a odstraněním zařízení staveniště.</t>
  </si>
  <si>
    <t>POP</t>
  </si>
  <si>
    <t>SPU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</si>
  <si>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</si>
  <si>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</si>
  <si>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</si>
  <si>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</si>
  <si>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</si>
  <si>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</si>
  <si>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</si>
  <si>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</si>
  <si>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</si>
  <si>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ON_1</t>
  </si>
  <si>
    <t>Koordinační a inženýrská činnost</t>
  </si>
  <si>
    <t>Vlastní</t>
  </si>
  <si>
    <t>ON_3</t>
  </si>
  <si>
    <t>Příplatek za malý rozsah</t>
  </si>
  <si>
    <t>SUM</t>
  </si>
  <si>
    <t>END</t>
  </si>
  <si>
    <t>Položkový soupis prací a dodávek</t>
  </si>
  <si>
    <t>Práce</t>
  </si>
  <si>
    <t>POL1_</t>
  </si>
  <si>
    <t xml:space="preserve">Platí pro celou stavbu : </t>
  </si>
  <si>
    <t>VV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</si>
  <si>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</si>
  <si>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</si>
  <si>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</si>
  <si>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</si>
  <si>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</si>
  <si>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</si>
  <si>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</si>
  <si>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</si>
  <si>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</si>
  <si>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</si>
  <si>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</si>
  <si>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</si>
  <si>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</si>
  <si>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</si>
  <si>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941955001R00</t>
  </si>
  <si>
    <t>Lešení lehké pracovní pomocné pomocné, o výšce lešeňové podlahy do 1,2 m</t>
  </si>
  <si>
    <t>m2</t>
  </si>
  <si>
    <t>800-3</t>
  </si>
  <si>
    <t>RTS 19/ II</t>
  </si>
  <si>
    <t xml:space="preserve">D-01-08 : </t>
  </si>
  <si>
    <t>5,0</t>
  </si>
  <si>
    <t>95-01.1</t>
  </si>
  <si>
    <t>Zednické výpomoci pro montážní práce  ( nezahrnuté v ostatních  rozpočtech   ), 5% z IN</t>
  </si>
  <si>
    <t>POL99_2</t>
  </si>
  <si>
    <t>95-02.1</t>
  </si>
  <si>
    <t>Práce malého rozsahu, nevyrozpočtovatelné detaily, 2% z IN</t>
  </si>
  <si>
    <t>998152121R00</t>
  </si>
  <si>
    <t>Přesun hmot pro oplocení a objekty zvláštní,monol. vodorovně do 50 m výšky do 3 m</t>
  </si>
  <si>
    <t>t</t>
  </si>
  <si>
    <t>801-5</t>
  </si>
  <si>
    <t>Přesun hmot</t>
  </si>
  <si>
    <t>POL7_</t>
  </si>
  <si>
    <t>na novostavbách a změnách objektů pro oplocení (815 2 JKSo), objekty zvláštní pro chov živočichů (815 3 JKSO), objekty pozemní různé (815 9 JKSO)</t>
  </si>
  <si>
    <t>SPI</t>
  </si>
  <si>
    <t>se svislou nosnou konstrukcí monolitickou betonovou tyčovou nebo plošnou ( KMCH 2 a 3 - JKSO šesté místo)</t>
  </si>
  <si>
    <t xml:space="preserve">Hmotnosti z položek s pořadovými čísly: : </t>
  </si>
  <si>
    <t xml:space="preserve">2, : </t>
  </si>
  <si>
    <t>Součet: : 0,00605</t>
  </si>
  <si>
    <t>210100001</t>
  </si>
  <si>
    <t>ukončení vodičů včetně zapojení do 2,5mm2</t>
  </si>
  <si>
    <t>ks</t>
  </si>
  <si>
    <t>POL1_1</t>
  </si>
  <si>
    <t>210100002</t>
  </si>
  <si>
    <t>ukončení vodičů včetně zapojení do 6mm2</t>
  </si>
  <si>
    <t>210100003</t>
  </si>
  <si>
    <t>ukončení vodičů včetně zapojení do 16mm2</t>
  </si>
  <si>
    <t>210120001</t>
  </si>
  <si>
    <t>pojistka E27 do 25 A</t>
  </si>
  <si>
    <t>210204201</t>
  </si>
  <si>
    <t>elektrovýzbroj stožáru pro 1 okruh</t>
  </si>
  <si>
    <t>210810005</t>
  </si>
  <si>
    <t>CYKY-CYKYm 3Cx1.5 mm2 750V (VU)</t>
  </si>
  <si>
    <t>m</t>
  </si>
  <si>
    <t>000001D</t>
  </si>
  <si>
    <t>Přesun a doprava dodávek</t>
  </si>
  <si>
    <t>000001PM</t>
  </si>
  <si>
    <t>Podružný materiál</t>
  </si>
  <si>
    <t>000001PPV</t>
  </si>
  <si>
    <t>Podíl přidružených výkonů z C21M a navázaného materiálu</t>
  </si>
  <si>
    <t>00001</t>
  </si>
  <si>
    <t>projektová dokumentace skutečného provedení</t>
  </si>
  <si>
    <t>R-položka</t>
  </si>
  <si>
    <t>POL12_0</t>
  </si>
  <si>
    <t>00002</t>
  </si>
  <si>
    <t>geodetické zaměření kabelového vedení (l=174m)</t>
  </si>
  <si>
    <t>objem</t>
  </si>
  <si>
    <t>OPN</t>
  </si>
  <si>
    <t>POL13_0</t>
  </si>
  <si>
    <t>CYKY-J 3x1.5mm2</t>
  </si>
  <si>
    <t>Specifikace</t>
  </si>
  <si>
    <t>POL3_0</t>
  </si>
  <si>
    <t>pojistková patrona E27/4A</t>
  </si>
  <si>
    <t>00003</t>
  </si>
  <si>
    <t>elektrovýzbroj stožáru pro 1 okruh, TN-S, třída ochrany II, IP55</t>
  </si>
  <si>
    <t>320410001</t>
  </si>
  <si>
    <t>celková prohlídka el. zařízení a vyhotovení revizní zprávy do objemu 50.000,-Kč montážních prací</t>
  </si>
  <si>
    <t>M52_01_ELP3</t>
  </si>
  <si>
    <t>D + M Elektronického informačního panelu</t>
  </si>
  <si>
    <t xml:space="preserve">ks    </t>
  </si>
  <si>
    <t xml:space="preserve">D-04 : 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</si>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</sst>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8" fillId="0" borderId="0" xfId="0" applyNumberFormat="1" applyFont="1" applyAlignment="1">
      <alignment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12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SUMIF(F52:F61,A16,I52:I61)+SUMIF(F52:F61,"PSU",I52:I61)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SUMIF(F52:F61,A17,I52:I61)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SUMIF(F52:F61,A18,I52:I61)</f>
        <v>0</v>
      </c>
      <c r="J18" s="85"/>
    </row>
    <row r="19" spans="1:10" ht="23.25" customHeight="1" x14ac:dyDescent="0.2">
      <c r="A19" s="194" t="s">
        <v>73</v>
      </c>
      <c r="B19" s="38" t="s">
        <v>27</v>
      </c>
      <c r="C19" s="62"/>
      <c r="D19" s="63"/>
      <c r="E19" s="83"/>
      <c r="F19" s="84"/>
      <c r="G19" s="83"/>
      <c r="H19" s="84"/>
      <c r="I19" s="83">
        <f>SUMIF(F52:F61,A19,I52:I61)</f>
        <v>0</v>
      </c>
      <c r="J19" s="85"/>
    </row>
    <row r="20" spans="1:10" ht="23.25" customHeight="1" x14ac:dyDescent="0.2">
      <c r="A20" s="194" t="s">
        <v>72</v>
      </c>
      <c r="B20" s="38" t="s">
        <v>28</v>
      </c>
      <c r="C20" s="62"/>
      <c r="D20" s="63"/>
      <c r="E20" s="83"/>
      <c r="F20" s="84"/>
      <c r="G20" s="83"/>
      <c r="H20" s="84"/>
      <c r="I20" s="83">
        <f>SUMIF(F52:F61,A20,I52:I61)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IF(A29&gt;50, ROUNDUP(A27, 0), ROUNDDOWN(A27, 0))</f>
        <v>0</v>
      </c>
      <c r="H29" s="172"/>
      <c r="I29" s="172"/>
      <c r="J29" s="173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45</v>
      </c>
      <c r="C39" s="146"/>
      <c r="D39" s="146"/>
      <c r="E39" s="146"/>
      <c r="F39" s="147">
        <f>'00 00 Naklady'!AE26+'01 01 Pol'!AE84</f>
        <v>0</v>
      </c>
      <c r="G39" s="148">
        <f>'00 00 Naklady'!AF26+'01 01 Pol'!AF84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5">
        <v>2</v>
      </c>
      <c r="B40" s="151"/>
      <c r="C40" s="152" t="s">
        <v>46</v>
      </c>
      <c r="D40" s="152"/>
      <c r="E40" s="152"/>
      <c r="F40" s="153">
        <f>'00 00 Naklady'!AE26</f>
        <v>0</v>
      </c>
      <c r="G40" s="154">
        <f>'00 00 Naklady'!AF26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5">
        <v>3</v>
      </c>
      <c r="B41" s="156" t="s">
        <v>47</v>
      </c>
      <c r="C41" s="146" t="s">
        <v>48</v>
      </c>
      <c r="D41" s="146"/>
      <c r="E41" s="146"/>
      <c r="F41" s="157">
        <f>'00 00 Naklady'!AE26</f>
        <v>0</v>
      </c>
      <c r="G41" s="149">
        <f>'00 00 Naklady'!AF26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customHeight="1" x14ac:dyDescent="0.2">
      <c r="A42" s="135">
        <v>2</v>
      </c>
      <c r="B42" s="151"/>
      <c r="C42" s="152" t="s">
        <v>49</v>
      </c>
      <c r="D42" s="152"/>
      <c r="E42" s="152"/>
      <c r="F42" s="153"/>
      <c r="G42" s="154"/>
      <c r="H42" s="154">
        <f>(F42*SazbaDPH1/100)+(G42*SazbaDPH2/100)</f>
        <v>0</v>
      </c>
      <c r="I42" s="154">
        <f>F42+G42+H42</f>
        <v>0</v>
      </c>
      <c r="J42" s="155" t="str">
        <f>IF(CenaCelkemVypocet=0,"",I42/CenaCelkemVypocet*100)</f>
        <v/>
      </c>
    </row>
    <row r="43" spans="1:10" ht="25.5" customHeight="1" x14ac:dyDescent="0.2">
      <c r="A43" s="135">
        <v>2</v>
      </c>
      <c r="B43" s="151" t="s">
        <v>50</v>
      </c>
      <c r="C43" s="152" t="s">
        <v>44</v>
      </c>
      <c r="D43" s="152"/>
      <c r="E43" s="152"/>
      <c r="F43" s="153">
        <f>'01 01 Pol'!AE84</f>
        <v>0</v>
      </c>
      <c r="G43" s="154">
        <f>'01 01 Pol'!AF84</f>
        <v>0</v>
      </c>
      <c r="H43" s="154">
        <f>(F43*SazbaDPH1/100)+(G43*SazbaDPH2/100)</f>
        <v>0</v>
      </c>
      <c r="I43" s="154">
        <f>F43+G43+H43</f>
        <v>0</v>
      </c>
      <c r="J43" s="155" t="str">
        <f>IF(CenaCelkemVypocet=0,"",I43/CenaCelkemVypocet*100)</f>
        <v/>
      </c>
    </row>
    <row r="44" spans="1:10" ht="25.5" customHeight="1" x14ac:dyDescent="0.2">
      <c r="A44" s="135">
        <v>3</v>
      </c>
      <c r="B44" s="156" t="s">
        <v>50</v>
      </c>
      <c r="C44" s="146" t="s">
        <v>44</v>
      </c>
      <c r="D44" s="146"/>
      <c r="E44" s="146"/>
      <c r="F44" s="157">
        <f>'01 01 Pol'!AE84</f>
        <v>0</v>
      </c>
      <c r="G44" s="149">
        <f>'01 01 Pol'!AF84</f>
        <v>0</v>
      </c>
      <c r="H44" s="149">
        <f>(F44*SazbaDPH1/100)+(G44*SazbaDPH2/100)</f>
        <v>0</v>
      </c>
      <c r="I44" s="149">
        <f>F44+G44+H44</f>
        <v>0</v>
      </c>
      <c r="J44" s="150" t="str">
        <f>IF(CenaCelkemVypocet=0,"",I44/CenaCelkemVypocet*100)</f>
        <v/>
      </c>
    </row>
    <row r="45" spans="1:10" ht="25.5" customHeight="1" x14ac:dyDescent="0.2">
      <c r="A45" s="135"/>
      <c r="B45" s="158" t="s">
        <v>51</v>
      </c>
      <c r="C45" s="159"/>
      <c r="D45" s="159"/>
      <c r="E45" s="160"/>
      <c r="F45" s="161">
        <f>SUMIF(A39:A44,"=1",F39:F44)</f>
        <v>0</v>
      </c>
      <c r="G45" s="162">
        <f>SUMIF(A39:A44,"=1",G39:G44)</f>
        <v>0</v>
      </c>
      <c r="H45" s="162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9" spans="1:10" ht="15.75" x14ac:dyDescent="0.25">
      <c r="B49" s="174" t="s">
        <v>53</v>
      </c>
    </row>
    <row r="51" spans="1:10" ht="25.5" customHeight="1" x14ac:dyDescent="0.2">
      <c r="A51" s="176"/>
      <c r="B51" s="179" t="s">
        <v>17</v>
      </c>
      <c r="C51" s="179" t="s">
        <v>5</v>
      </c>
      <c r="D51" s="180"/>
      <c r="E51" s="180"/>
      <c r="F51" s="181" t="s">
        <v>54</v>
      </c>
      <c r="G51" s="181"/>
      <c r="H51" s="181"/>
      <c r="I51" s="181" t="s">
        <v>29</v>
      </c>
      <c r="J51" s="181" t="s">
        <v>0</v>
      </c>
    </row>
    <row r="52" spans="1:10" ht="36.75" customHeight="1" x14ac:dyDescent="0.2">
      <c r="A52" s="177"/>
      <c r="B52" s="182" t="s">
        <v>47</v>
      </c>
      <c r="C52" s="183" t="s">
        <v>55</v>
      </c>
      <c r="D52" s="184"/>
      <c r="E52" s="184"/>
      <c r="F52" s="190" t="s">
        <v>24</v>
      </c>
      <c r="G52" s="191"/>
      <c r="H52" s="191"/>
      <c r="I52" s="191">
        <f>'01 01 Pol'!G8</f>
        <v>0</v>
      </c>
      <c r="J52" s="188" t="str">
        <f>IF(I62=0,"",I52/I62*100)</f>
        <v/>
      </c>
    </row>
    <row r="53" spans="1:10" ht="36.75" customHeight="1" x14ac:dyDescent="0.2">
      <c r="A53" s="177"/>
      <c r="B53" s="182" t="s">
        <v>56</v>
      </c>
      <c r="C53" s="183" t="s">
        <v>57</v>
      </c>
      <c r="D53" s="184"/>
      <c r="E53" s="184"/>
      <c r="F53" s="190" t="s">
        <v>24</v>
      </c>
      <c r="G53" s="191"/>
      <c r="H53" s="191"/>
      <c r="I53" s="191">
        <f>'01 01 Pol'!G26</f>
        <v>0</v>
      </c>
      <c r="J53" s="188" t="str">
        <f>IF(I62=0,"",I53/I62*100)</f>
        <v/>
      </c>
    </row>
    <row r="54" spans="1:10" ht="36.75" customHeight="1" x14ac:dyDescent="0.2">
      <c r="A54" s="177"/>
      <c r="B54" s="182" t="s">
        <v>58</v>
      </c>
      <c r="C54" s="183" t="s">
        <v>59</v>
      </c>
      <c r="D54" s="184"/>
      <c r="E54" s="184"/>
      <c r="F54" s="190" t="s">
        <v>24</v>
      </c>
      <c r="G54" s="191"/>
      <c r="H54" s="191"/>
      <c r="I54" s="191">
        <f>'01 01 Pol'!G31</f>
        <v>0</v>
      </c>
      <c r="J54" s="188" t="str">
        <f>IF(I62=0,"",I54/I62*100)</f>
        <v/>
      </c>
    </row>
    <row r="55" spans="1:10" ht="36.75" customHeight="1" x14ac:dyDescent="0.2">
      <c r="A55" s="177"/>
      <c r="B55" s="182" t="s">
        <v>60</v>
      </c>
      <c r="C55" s="183" t="s">
        <v>61</v>
      </c>
      <c r="D55" s="184"/>
      <c r="E55" s="184"/>
      <c r="F55" s="190" t="s">
        <v>24</v>
      </c>
      <c r="G55" s="191"/>
      <c r="H55" s="191"/>
      <c r="I55" s="191">
        <f>'01 01 Pol'!G36</f>
        <v>0</v>
      </c>
      <c r="J55" s="188" t="str">
        <f>IF(I62=0,"",I55/I62*100)</f>
        <v/>
      </c>
    </row>
    <row r="56" spans="1:10" ht="36.75" customHeight="1" x14ac:dyDescent="0.2">
      <c r="A56" s="177"/>
      <c r="B56" s="182" t="s">
        <v>62</v>
      </c>
      <c r="C56" s="183" t="s">
        <v>63</v>
      </c>
      <c r="D56" s="184"/>
      <c r="E56" s="184"/>
      <c r="F56" s="190" t="s">
        <v>24</v>
      </c>
      <c r="G56" s="191"/>
      <c r="H56" s="191"/>
      <c r="I56" s="191">
        <f>'01 01 Pol'!G44</f>
        <v>0</v>
      </c>
      <c r="J56" s="188" t="str">
        <f>IF(I62=0,"",I56/I62*100)</f>
        <v/>
      </c>
    </row>
    <row r="57" spans="1:10" ht="36.75" customHeight="1" x14ac:dyDescent="0.2">
      <c r="A57" s="177"/>
      <c r="B57" s="182" t="s">
        <v>64</v>
      </c>
      <c r="C57" s="183" t="s">
        <v>65</v>
      </c>
      <c r="D57" s="184"/>
      <c r="E57" s="184"/>
      <c r="F57" s="190" t="s">
        <v>26</v>
      </c>
      <c r="G57" s="191"/>
      <c r="H57" s="191"/>
      <c r="I57" s="191">
        <f>'01 01 Pol'!G57</f>
        <v>0</v>
      </c>
      <c r="J57" s="188" t="str">
        <f>IF(I62=0,"",I57/I62*100)</f>
        <v/>
      </c>
    </row>
    <row r="58" spans="1:10" ht="36.75" customHeight="1" x14ac:dyDescent="0.2">
      <c r="A58" s="177"/>
      <c r="B58" s="182" t="s">
        <v>66</v>
      </c>
      <c r="C58" s="183" t="s">
        <v>67</v>
      </c>
      <c r="D58" s="184"/>
      <c r="E58" s="184"/>
      <c r="F58" s="190" t="s">
        <v>26</v>
      </c>
      <c r="G58" s="191"/>
      <c r="H58" s="191"/>
      <c r="I58" s="191">
        <f>'01 01 Pol'!G68</f>
        <v>0</v>
      </c>
      <c r="J58" s="188" t="str">
        <f>IF(I62=0,"",I58/I62*100)</f>
        <v/>
      </c>
    </row>
    <row r="59" spans="1:10" ht="36.75" customHeight="1" x14ac:dyDescent="0.2">
      <c r="A59" s="177"/>
      <c r="B59" s="182" t="s">
        <v>68</v>
      </c>
      <c r="C59" s="183" t="s">
        <v>69</v>
      </c>
      <c r="D59" s="184"/>
      <c r="E59" s="184"/>
      <c r="F59" s="190" t="s">
        <v>26</v>
      </c>
      <c r="G59" s="191"/>
      <c r="H59" s="191"/>
      <c r="I59" s="191">
        <f>'01 01 Pol'!G75</f>
        <v>0</v>
      </c>
      <c r="J59" s="188" t="str">
        <f>IF(I62=0,"",I59/I62*100)</f>
        <v/>
      </c>
    </row>
    <row r="60" spans="1:10" ht="36.75" customHeight="1" x14ac:dyDescent="0.2">
      <c r="A60" s="177"/>
      <c r="B60" s="182" t="s">
        <v>70</v>
      </c>
      <c r="C60" s="183" t="s">
        <v>71</v>
      </c>
      <c r="D60" s="184"/>
      <c r="E60" s="184"/>
      <c r="F60" s="190" t="s">
        <v>26</v>
      </c>
      <c r="G60" s="191"/>
      <c r="H60" s="191"/>
      <c r="I60" s="191">
        <f>'01 01 Pol'!G78</f>
        <v>0</v>
      </c>
      <c r="J60" s="188" t="str">
        <f>IF(I62=0,"",I60/I62*100)</f>
        <v/>
      </c>
    </row>
    <row r="61" spans="1:10" ht="36.75" customHeight="1" x14ac:dyDescent="0.2">
      <c r="A61" s="177"/>
      <c r="B61" s="182" t="s">
        <v>72</v>
      </c>
      <c r="C61" s="183" t="s">
        <v>28</v>
      </c>
      <c r="D61" s="184"/>
      <c r="E61" s="184"/>
      <c r="F61" s="190" t="s">
        <v>72</v>
      </c>
      <c r="G61" s="191"/>
      <c r="H61" s="191"/>
      <c r="I61" s="191">
        <f>'00 00 Naklady'!G8</f>
        <v>0</v>
      </c>
      <c r="J61" s="188" t="str">
        <f>IF(I62=0,"",I61/I62*100)</f>
        <v/>
      </c>
    </row>
    <row r="62" spans="1:10" ht="25.5" customHeight="1" x14ac:dyDescent="0.2">
      <c r="A62" s="178"/>
      <c r="B62" s="185" t="s">
        <v>1</v>
      </c>
      <c r="C62" s="186"/>
      <c r="D62" s="187"/>
      <c r="E62" s="187"/>
      <c r="F62" s="192"/>
      <c r="G62" s="193"/>
      <c r="H62" s="193"/>
      <c r="I62" s="193">
        <f>SUM(I52:I61)</f>
        <v>0</v>
      </c>
      <c r="J62" s="189">
        <f>SUM(J52:J61)</f>
        <v>0</v>
      </c>
    </row>
    <row r="63" spans="1:10" x14ac:dyDescent="0.2">
      <c r="F63" s="133"/>
      <c r="G63" s="133"/>
      <c r="H63" s="133"/>
      <c r="I63" s="133"/>
      <c r="J63" s="134"/>
    </row>
    <row r="64" spans="1:10" x14ac:dyDescent="0.2">
      <c r="F64" s="133"/>
      <c r="G64" s="133"/>
      <c r="H64" s="133"/>
      <c r="I64" s="133"/>
      <c r="J64" s="134"/>
    </row>
    <row r="65" spans="6:10" x14ac:dyDescent="0.2">
      <c r="F65" s="133"/>
      <c r="G65" s="133"/>
      <c r="H65" s="133"/>
      <c r="I65" s="133"/>
      <c r="J65" s="134"/>
    </row>
  </sheetData>
  <sheetProtection password="812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C61:E61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812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74</v>
      </c>
      <c r="B1" s="195"/>
      <c r="C1" s="195"/>
      <c r="D1" s="195"/>
      <c r="E1" s="195"/>
      <c r="F1" s="195"/>
      <c r="G1" s="195"/>
      <c r="AG1" t="s">
        <v>75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76</v>
      </c>
    </row>
    <row r="3" spans="1:60" ht="24.95" customHeight="1" x14ac:dyDescent="0.2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5" t="s">
        <v>77</v>
      </c>
      <c r="AG3" t="s">
        <v>78</v>
      </c>
    </row>
    <row r="4" spans="1:60" ht="24.95" customHeight="1" x14ac:dyDescent="0.2">
      <c r="A4" s="200" t="s">
        <v>9</v>
      </c>
      <c r="B4" s="201" t="s">
        <v>47</v>
      </c>
      <c r="C4" s="202" t="s">
        <v>48</v>
      </c>
      <c r="D4" s="203"/>
      <c r="E4" s="203"/>
      <c r="F4" s="203"/>
      <c r="G4" s="204"/>
      <c r="AG4" t="s">
        <v>79</v>
      </c>
    </row>
    <row r="5" spans="1:60" x14ac:dyDescent="0.2">
      <c r="D5" s="10"/>
    </row>
    <row r="6" spans="1:60" ht="38.25" x14ac:dyDescent="0.2">
      <c r="A6" s="206" t="s">
        <v>80</v>
      </c>
      <c r="B6" s="208" t="s">
        <v>81</v>
      </c>
      <c r="C6" s="208" t="s">
        <v>82</v>
      </c>
      <c r="D6" s="207" t="s">
        <v>83</v>
      </c>
      <c r="E6" s="206" t="s">
        <v>84</v>
      </c>
      <c r="F6" s="205" t="s">
        <v>85</v>
      </c>
      <c r="G6" s="206" t="s">
        <v>29</v>
      </c>
      <c r="H6" s="209" t="s">
        <v>30</v>
      </c>
      <c r="I6" s="209" t="s">
        <v>86</v>
      </c>
      <c r="J6" s="209" t="s">
        <v>31</v>
      </c>
      <c r="K6" s="209" t="s">
        <v>87</v>
      </c>
      <c r="L6" s="209" t="s">
        <v>88</v>
      </c>
      <c r="M6" s="209" t="s">
        <v>89</v>
      </c>
      <c r="N6" s="209" t="s">
        <v>90</v>
      </c>
      <c r="O6" s="209" t="s">
        <v>91</v>
      </c>
      <c r="P6" s="209" t="s">
        <v>92</v>
      </c>
      <c r="Q6" s="209" t="s">
        <v>93</v>
      </c>
      <c r="R6" s="209" t="s">
        <v>94</v>
      </c>
      <c r="S6" s="209" t="s">
        <v>95</v>
      </c>
      <c r="T6" s="209" t="s">
        <v>96</v>
      </c>
      <c r="U6" s="209" t="s">
        <v>97</v>
      </c>
      <c r="V6" s="209" t="s">
        <v>98</v>
      </c>
      <c r="W6" s="209" t="s">
        <v>99</v>
      </c>
      <c r="X6" s="209" t="s">
        <v>100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101</v>
      </c>
      <c r="B8" s="222" t="s">
        <v>72</v>
      </c>
      <c r="C8" s="239" t="s">
        <v>28</v>
      </c>
      <c r="D8" s="223"/>
      <c r="E8" s="224"/>
      <c r="F8" s="225"/>
      <c r="G8" s="225">
        <f>SUMIF(AG9:AG24,"&lt;&gt;NOR",G9:G24)</f>
        <v>0</v>
      </c>
      <c r="H8" s="225"/>
      <c r="I8" s="225">
        <f>SUM(I9:I24)</f>
        <v>0</v>
      </c>
      <c r="J8" s="225"/>
      <c r="K8" s="225">
        <f>SUM(K9:K24)</f>
        <v>0</v>
      </c>
      <c r="L8" s="225"/>
      <c r="M8" s="225">
        <f>SUM(M9:M24)</f>
        <v>0</v>
      </c>
      <c r="N8" s="225"/>
      <c r="O8" s="225">
        <f>SUM(O9:O24)</f>
        <v>0</v>
      </c>
      <c r="P8" s="225"/>
      <c r="Q8" s="225">
        <f>SUM(Q9:Q24)</f>
        <v>0</v>
      </c>
      <c r="R8" s="225"/>
      <c r="S8" s="225"/>
      <c r="T8" s="226"/>
      <c r="U8" s="220"/>
      <c r="V8" s="220">
        <f>SUM(V9:V24)</f>
        <v>0</v>
      </c>
      <c r="W8" s="220"/>
      <c r="X8" s="220"/>
      <c r="AG8" t="s">
        <v>102</v>
      </c>
    </row>
    <row r="9" spans="1:60" outlineLevel="1" x14ac:dyDescent="0.2">
      <c r="A9" s="227">
        <v>1</v>
      </c>
      <c r="B9" s="228" t="s">
        <v>103</v>
      </c>
      <c r="C9" s="240" t="s">
        <v>104</v>
      </c>
      <c r="D9" s="229" t="s">
        <v>105</v>
      </c>
      <c r="E9" s="230">
        <v>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106</v>
      </c>
      <c r="T9" s="233" t="s">
        <v>107</v>
      </c>
      <c r="U9" s="219">
        <v>0</v>
      </c>
      <c r="V9" s="219">
        <f>ROUND(E9*U9,2)</f>
        <v>0</v>
      </c>
      <c r="W9" s="219"/>
      <c r="X9" s="219" t="s">
        <v>108</v>
      </c>
      <c r="Y9" s="210"/>
      <c r="Z9" s="210"/>
      <c r="AA9" s="210"/>
      <c r="AB9" s="210"/>
      <c r="AC9" s="210"/>
      <c r="AD9" s="210"/>
      <c r="AE9" s="210"/>
      <c r="AF9" s="210"/>
      <c r="AG9" s="210" t="s">
        <v>109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41" t="s">
        <v>110</v>
      </c>
      <c r="D10" s="234"/>
      <c r="E10" s="234"/>
      <c r="F10" s="234"/>
      <c r="G10" s="234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111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42"/>
      <c r="D11" s="235"/>
      <c r="E11" s="235"/>
      <c r="F11" s="235"/>
      <c r="G11" s="235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112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27">
        <v>2</v>
      </c>
      <c r="B12" s="228" t="s">
        <v>113</v>
      </c>
      <c r="C12" s="240" t="s">
        <v>114</v>
      </c>
      <c r="D12" s="229" t="s">
        <v>105</v>
      </c>
      <c r="E12" s="230">
        <v>1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2"/>
      <c r="S12" s="232" t="s">
        <v>106</v>
      </c>
      <c r="T12" s="233" t="s">
        <v>107</v>
      </c>
      <c r="U12" s="219">
        <v>0</v>
      </c>
      <c r="V12" s="219">
        <f>ROUND(E12*U12,2)</f>
        <v>0</v>
      </c>
      <c r="W12" s="219"/>
      <c r="X12" s="219" t="s">
        <v>108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109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33.75" outlineLevel="1" x14ac:dyDescent="0.2">
      <c r="A13" s="217"/>
      <c r="B13" s="218"/>
      <c r="C13" s="241" t="s">
        <v>115</v>
      </c>
      <c r="D13" s="234"/>
      <c r="E13" s="234"/>
      <c r="F13" s="234"/>
      <c r="G13" s="234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111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6" t="str">
        <f>C13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42"/>
      <c r="D14" s="235"/>
      <c r="E14" s="235"/>
      <c r="F14" s="235"/>
      <c r="G14" s="235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112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27">
        <v>3</v>
      </c>
      <c r="B15" s="228" t="s">
        <v>116</v>
      </c>
      <c r="C15" s="240" t="s">
        <v>117</v>
      </c>
      <c r="D15" s="229" t="s">
        <v>105</v>
      </c>
      <c r="E15" s="230">
        <v>1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2"/>
      <c r="S15" s="232" t="s">
        <v>106</v>
      </c>
      <c r="T15" s="233" t="s">
        <v>107</v>
      </c>
      <c r="U15" s="219">
        <v>0</v>
      </c>
      <c r="V15" s="219">
        <f>ROUND(E15*U15,2)</f>
        <v>0</v>
      </c>
      <c r="W15" s="219"/>
      <c r="X15" s="219" t="s">
        <v>108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109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41" t="s">
        <v>118</v>
      </c>
      <c r="D16" s="234"/>
      <c r="E16" s="234"/>
      <c r="F16" s="234"/>
      <c r="G16" s="234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111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36" t="str">
        <f>C16</f>
        <v>Náklady na vyhotovení dokumentace skutečného provedení stavby a její předání objednateli v požadované formě a požadovaném počtu.</v>
      </c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42"/>
      <c r="D17" s="235"/>
      <c r="E17" s="235"/>
      <c r="F17" s="235"/>
      <c r="G17" s="235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112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27">
        <v>4</v>
      </c>
      <c r="B18" s="228" t="s">
        <v>119</v>
      </c>
      <c r="C18" s="240" t="s">
        <v>120</v>
      </c>
      <c r="D18" s="229" t="s">
        <v>105</v>
      </c>
      <c r="E18" s="230">
        <v>1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2"/>
      <c r="S18" s="232" t="s">
        <v>106</v>
      </c>
      <c r="T18" s="233" t="s">
        <v>107</v>
      </c>
      <c r="U18" s="219">
        <v>0</v>
      </c>
      <c r="V18" s="219">
        <f>ROUND(E18*U18,2)</f>
        <v>0</v>
      </c>
      <c r="W18" s="219"/>
      <c r="X18" s="219" t="s">
        <v>108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109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41" t="s">
        <v>121</v>
      </c>
      <c r="D19" s="234"/>
      <c r="E19" s="234"/>
      <c r="F19" s="234"/>
      <c r="G19" s="234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111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36" t="str">
        <f>C19</f>
        <v>Náklady na provedení skutečného zaměření stavby v rozsahu nezbytném pro zápis změny do katastru nemovitostí.</v>
      </c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42"/>
      <c r="D20" s="235"/>
      <c r="E20" s="235"/>
      <c r="F20" s="235"/>
      <c r="G20" s="235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112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27">
        <v>5</v>
      </c>
      <c r="B21" s="228" t="s">
        <v>122</v>
      </c>
      <c r="C21" s="240" t="s">
        <v>123</v>
      </c>
      <c r="D21" s="229" t="s">
        <v>105</v>
      </c>
      <c r="E21" s="230">
        <v>1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2"/>
      <c r="S21" s="232" t="s">
        <v>124</v>
      </c>
      <c r="T21" s="233" t="s">
        <v>107</v>
      </c>
      <c r="U21" s="219">
        <v>0</v>
      </c>
      <c r="V21" s="219">
        <f>ROUND(E21*U21,2)</f>
        <v>0</v>
      </c>
      <c r="W21" s="219"/>
      <c r="X21" s="219" t="s">
        <v>108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109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43"/>
      <c r="D22" s="237"/>
      <c r="E22" s="237"/>
      <c r="F22" s="237"/>
      <c r="G22" s="237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112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27">
        <v>6</v>
      </c>
      <c r="B23" s="228" t="s">
        <v>125</v>
      </c>
      <c r="C23" s="240" t="s">
        <v>126</v>
      </c>
      <c r="D23" s="229" t="s">
        <v>105</v>
      </c>
      <c r="E23" s="230">
        <v>1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32">
        <v>0</v>
      </c>
      <c r="O23" s="232">
        <f>ROUND(E23*N23,2)</f>
        <v>0</v>
      </c>
      <c r="P23" s="232">
        <v>0</v>
      </c>
      <c r="Q23" s="232">
        <f>ROUND(E23*P23,2)</f>
        <v>0</v>
      </c>
      <c r="R23" s="232"/>
      <c r="S23" s="232" t="s">
        <v>124</v>
      </c>
      <c r="T23" s="233" t="s">
        <v>107</v>
      </c>
      <c r="U23" s="219">
        <v>0</v>
      </c>
      <c r="V23" s="219">
        <f>ROUND(E23*U23,2)</f>
        <v>0</v>
      </c>
      <c r="W23" s="219"/>
      <c r="X23" s="219" t="s">
        <v>108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109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43"/>
      <c r="D24" s="237"/>
      <c r="E24" s="237"/>
      <c r="F24" s="237"/>
      <c r="G24" s="237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112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">
      <c r="A25" s="3"/>
      <c r="B25" s="4"/>
      <c r="C25" s="244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88</v>
      </c>
    </row>
    <row r="26" spans="1:60" x14ac:dyDescent="0.2">
      <c r="A26" s="213"/>
      <c r="B26" s="214" t="s">
        <v>29</v>
      </c>
      <c r="C26" s="245"/>
      <c r="D26" s="215"/>
      <c r="E26" s="216"/>
      <c r="F26" s="216"/>
      <c r="G26" s="238">
        <f>G8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f>SUMIF(L7:L24,AE25,G7:G24)</f>
        <v>0</v>
      </c>
      <c r="AF26">
        <f>SUMIF(L7:L24,AF25,G7:G24)</f>
        <v>0</v>
      </c>
      <c r="AG26" t="s">
        <v>127</v>
      </c>
    </row>
    <row r="27" spans="1:60" x14ac:dyDescent="0.2">
      <c r="C27" s="246"/>
      <c r="D27" s="10"/>
      <c r="AG27" t="s">
        <v>128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125" sheet="1"/>
  <mergeCells count="14">
    <mergeCell ref="C22:G22"/>
    <mergeCell ref="C24:G24"/>
    <mergeCell ref="C13:G13"/>
    <mergeCell ref="C14:G14"/>
    <mergeCell ref="C16:G16"/>
    <mergeCell ref="C17:G17"/>
    <mergeCell ref="C19:G19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129</v>
      </c>
      <c r="B1" s="195"/>
      <c r="C1" s="195"/>
      <c r="D1" s="195"/>
      <c r="E1" s="195"/>
      <c r="F1" s="195"/>
      <c r="G1" s="195"/>
      <c r="AG1" t="s">
        <v>75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76</v>
      </c>
    </row>
    <row r="3" spans="1:60" ht="24.95" customHeight="1" x14ac:dyDescent="0.2">
      <c r="A3" s="196" t="s">
        <v>8</v>
      </c>
      <c r="B3" s="49" t="s">
        <v>50</v>
      </c>
      <c r="C3" s="199" t="s">
        <v>44</v>
      </c>
      <c r="D3" s="197"/>
      <c r="E3" s="197"/>
      <c r="F3" s="197"/>
      <c r="G3" s="198"/>
      <c r="AC3" s="175" t="s">
        <v>76</v>
      </c>
      <c r="AG3" t="s">
        <v>78</v>
      </c>
    </row>
    <row r="4" spans="1:60" ht="24.95" customHeight="1" x14ac:dyDescent="0.2">
      <c r="A4" s="200" t="s">
        <v>9</v>
      </c>
      <c r="B4" s="201" t="s">
        <v>50</v>
      </c>
      <c r="C4" s="202" t="s">
        <v>44</v>
      </c>
      <c r="D4" s="203"/>
      <c r="E4" s="203"/>
      <c r="F4" s="203"/>
      <c r="G4" s="204"/>
      <c r="AG4" t="s">
        <v>79</v>
      </c>
    </row>
    <row r="5" spans="1:60" x14ac:dyDescent="0.2">
      <c r="D5" s="10"/>
    </row>
    <row r="6" spans="1:60" ht="38.25" x14ac:dyDescent="0.2">
      <c r="A6" s="206" t="s">
        <v>80</v>
      </c>
      <c r="B6" s="208" t="s">
        <v>81</v>
      </c>
      <c r="C6" s="208" t="s">
        <v>82</v>
      </c>
      <c r="D6" s="207" t="s">
        <v>83</v>
      </c>
      <c r="E6" s="206" t="s">
        <v>84</v>
      </c>
      <c r="F6" s="205" t="s">
        <v>85</v>
      </c>
      <c r="G6" s="206" t="s">
        <v>29</v>
      </c>
      <c r="H6" s="209" t="s">
        <v>30</v>
      </c>
      <c r="I6" s="209" t="s">
        <v>86</v>
      </c>
      <c r="J6" s="209" t="s">
        <v>31</v>
      </c>
      <c r="K6" s="209" t="s">
        <v>87</v>
      </c>
      <c r="L6" s="209" t="s">
        <v>88</v>
      </c>
      <c r="M6" s="209" t="s">
        <v>89</v>
      </c>
      <c r="N6" s="209" t="s">
        <v>90</v>
      </c>
      <c r="O6" s="209" t="s">
        <v>91</v>
      </c>
      <c r="P6" s="209" t="s">
        <v>92</v>
      </c>
      <c r="Q6" s="209" t="s">
        <v>93</v>
      </c>
      <c r="R6" s="209" t="s">
        <v>94</v>
      </c>
      <c r="S6" s="209" t="s">
        <v>95</v>
      </c>
      <c r="T6" s="209" t="s">
        <v>96</v>
      </c>
      <c r="U6" s="209" t="s">
        <v>97</v>
      </c>
      <c r="V6" s="209" t="s">
        <v>98</v>
      </c>
      <c r="W6" s="209" t="s">
        <v>99</v>
      </c>
      <c r="X6" s="209" t="s">
        <v>100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101</v>
      </c>
      <c r="B8" s="222" t="s">
        <v>47</v>
      </c>
      <c r="C8" s="239" t="s">
        <v>55</v>
      </c>
      <c r="D8" s="223"/>
      <c r="E8" s="224"/>
      <c r="F8" s="225"/>
      <c r="G8" s="225">
        <f>SUMIF(AG9:AG25,"&lt;&gt;NOR",G9:G25)</f>
        <v>0</v>
      </c>
      <c r="H8" s="225"/>
      <c r="I8" s="225">
        <f>SUM(I9:I25)</f>
        <v>0</v>
      </c>
      <c r="J8" s="225"/>
      <c r="K8" s="225">
        <f>SUM(K9:K25)</f>
        <v>0</v>
      </c>
      <c r="L8" s="225"/>
      <c r="M8" s="225">
        <f>SUM(M9:M25)</f>
        <v>0</v>
      </c>
      <c r="N8" s="225"/>
      <c r="O8" s="225">
        <f>SUM(O9:O25)</f>
        <v>0</v>
      </c>
      <c r="P8" s="225"/>
      <c r="Q8" s="225">
        <f>SUM(Q9:Q25)</f>
        <v>0</v>
      </c>
      <c r="R8" s="225"/>
      <c r="S8" s="225"/>
      <c r="T8" s="226"/>
      <c r="U8" s="220"/>
      <c r="V8" s="220">
        <f>SUM(V9:V25)</f>
        <v>0</v>
      </c>
      <c r="W8" s="220"/>
      <c r="X8" s="220"/>
      <c r="AG8" t="s">
        <v>102</v>
      </c>
    </row>
    <row r="9" spans="1:60" outlineLevel="1" x14ac:dyDescent="0.2">
      <c r="A9" s="227">
        <v>1</v>
      </c>
      <c r="B9" s="228" t="s">
        <v>47</v>
      </c>
      <c r="C9" s="240" t="s">
        <v>55</v>
      </c>
      <c r="D9" s="229"/>
      <c r="E9" s="230">
        <v>0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124</v>
      </c>
      <c r="T9" s="233" t="s">
        <v>107</v>
      </c>
      <c r="U9" s="219">
        <v>0</v>
      </c>
      <c r="V9" s="219">
        <f>ROUND(E9*U9,2)</f>
        <v>0</v>
      </c>
      <c r="W9" s="219"/>
      <c r="X9" s="219" t="s">
        <v>130</v>
      </c>
      <c r="Y9" s="210"/>
      <c r="Z9" s="210"/>
      <c r="AA9" s="210"/>
      <c r="AB9" s="210"/>
      <c r="AC9" s="210"/>
      <c r="AD9" s="210"/>
      <c r="AE9" s="210"/>
      <c r="AF9" s="210"/>
      <c r="AG9" s="210" t="s">
        <v>131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51" t="s">
        <v>132</v>
      </c>
      <c r="D10" s="247"/>
      <c r="E10" s="248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133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1" x14ac:dyDescent="0.2">
      <c r="A11" s="217"/>
      <c r="B11" s="218"/>
      <c r="C11" s="251" t="s">
        <v>134</v>
      </c>
      <c r="D11" s="247"/>
      <c r="E11" s="248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133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33.75" outlineLevel="1" x14ac:dyDescent="0.2">
      <c r="A12" s="217"/>
      <c r="B12" s="218"/>
      <c r="C12" s="251" t="s">
        <v>135</v>
      </c>
      <c r="D12" s="247"/>
      <c r="E12" s="248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133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1" x14ac:dyDescent="0.2">
      <c r="A13" s="217"/>
      <c r="B13" s="218"/>
      <c r="C13" s="251" t="s">
        <v>136</v>
      </c>
      <c r="D13" s="247"/>
      <c r="E13" s="248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133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2.5" outlineLevel="1" x14ac:dyDescent="0.2">
      <c r="A14" s="217"/>
      <c r="B14" s="218"/>
      <c r="C14" s="251" t="s">
        <v>137</v>
      </c>
      <c r="D14" s="247"/>
      <c r="E14" s="248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133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33.75" outlineLevel="1" x14ac:dyDescent="0.2">
      <c r="A15" s="217"/>
      <c r="B15" s="218"/>
      <c r="C15" s="251" t="s">
        <v>138</v>
      </c>
      <c r="D15" s="247"/>
      <c r="E15" s="248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0"/>
      <c r="Z15" s="210"/>
      <c r="AA15" s="210"/>
      <c r="AB15" s="210"/>
      <c r="AC15" s="210"/>
      <c r="AD15" s="210"/>
      <c r="AE15" s="210"/>
      <c r="AF15" s="210"/>
      <c r="AG15" s="210" t="s">
        <v>133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1" x14ac:dyDescent="0.2">
      <c r="A16" s="217"/>
      <c r="B16" s="218"/>
      <c r="C16" s="251" t="s">
        <v>139</v>
      </c>
      <c r="D16" s="247"/>
      <c r="E16" s="248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133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17"/>
      <c r="B17" s="218"/>
      <c r="C17" s="251" t="s">
        <v>140</v>
      </c>
      <c r="D17" s="247"/>
      <c r="E17" s="248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133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33.75" outlineLevel="1" x14ac:dyDescent="0.2">
      <c r="A18" s="217"/>
      <c r="B18" s="218"/>
      <c r="C18" s="251" t="s">
        <v>141</v>
      </c>
      <c r="D18" s="247"/>
      <c r="E18" s="248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0"/>
      <c r="Z18" s="210"/>
      <c r="AA18" s="210"/>
      <c r="AB18" s="210"/>
      <c r="AC18" s="210"/>
      <c r="AD18" s="210"/>
      <c r="AE18" s="210"/>
      <c r="AF18" s="210"/>
      <c r="AG18" s="210" t="s">
        <v>133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45" outlineLevel="1" x14ac:dyDescent="0.2">
      <c r="A19" s="217"/>
      <c r="B19" s="218"/>
      <c r="C19" s="251" t="s">
        <v>142</v>
      </c>
      <c r="D19" s="247"/>
      <c r="E19" s="248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133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51" t="s">
        <v>143</v>
      </c>
      <c r="D20" s="247"/>
      <c r="E20" s="248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133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17"/>
      <c r="B21" s="218"/>
      <c r="C21" s="251" t="s">
        <v>144</v>
      </c>
      <c r="D21" s="247"/>
      <c r="E21" s="248"/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0"/>
      <c r="Z21" s="210"/>
      <c r="AA21" s="210"/>
      <c r="AB21" s="210"/>
      <c r="AC21" s="210"/>
      <c r="AD21" s="210"/>
      <c r="AE21" s="210"/>
      <c r="AF21" s="210"/>
      <c r="AG21" s="210" t="s">
        <v>133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51" t="s">
        <v>145</v>
      </c>
      <c r="D22" s="247"/>
      <c r="E22" s="248"/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133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51" t="s">
        <v>146</v>
      </c>
      <c r="D23" s="247"/>
      <c r="E23" s="248"/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0"/>
      <c r="Z23" s="210"/>
      <c r="AA23" s="210"/>
      <c r="AB23" s="210"/>
      <c r="AC23" s="210"/>
      <c r="AD23" s="210"/>
      <c r="AE23" s="210"/>
      <c r="AF23" s="210"/>
      <c r="AG23" s="210" t="s">
        <v>133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1" x14ac:dyDescent="0.2">
      <c r="A24" s="217"/>
      <c r="B24" s="218"/>
      <c r="C24" s="251" t="s">
        <v>147</v>
      </c>
      <c r="D24" s="247"/>
      <c r="E24" s="248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133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42"/>
      <c r="D25" s="235"/>
      <c r="E25" s="235"/>
      <c r="F25" s="235"/>
      <c r="G25" s="235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0"/>
      <c r="Z25" s="210"/>
      <c r="AA25" s="210"/>
      <c r="AB25" s="210"/>
      <c r="AC25" s="210"/>
      <c r="AD25" s="210"/>
      <c r="AE25" s="210"/>
      <c r="AF25" s="210"/>
      <c r="AG25" s="210" t="s">
        <v>112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221" t="s">
        <v>101</v>
      </c>
      <c r="B26" s="222" t="s">
        <v>56</v>
      </c>
      <c r="C26" s="239" t="s">
        <v>57</v>
      </c>
      <c r="D26" s="223"/>
      <c r="E26" s="224"/>
      <c r="F26" s="225"/>
      <c r="G26" s="225">
        <f>SUMIF(AG27:AG30,"&lt;&gt;NOR",G27:G30)</f>
        <v>0</v>
      </c>
      <c r="H26" s="225"/>
      <c r="I26" s="225">
        <f>SUM(I27:I30)</f>
        <v>0</v>
      </c>
      <c r="J26" s="225"/>
      <c r="K26" s="225">
        <f>SUM(K27:K30)</f>
        <v>0</v>
      </c>
      <c r="L26" s="225"/>
      <c r="M26" s="225">
        <f>SUM(M27:M30)</f>
        <v>0</v>
      </c>
      <c r="N26" s="225"/>
      <c r="O26" s="225">
        <f>SUM(O27:O30)</f>
        <v>0.01</v>
      </c>
      <c r="P26" s="225"/>
      <c r="Q26" s="225">
        <f>SUM(Q27:Q30)</f>
        <v>0</v>
      </c>
      <c r="R26" s="225"/>
      <c r="S26" s="225"/>
      <c r="T26" s="226"/>
      <c r="U26" s="220"/>
      <c r="V26" s="220">
        <f>SUM(V27:V30)</f>
        <v>0.9</v>
      </c>
      <c r="W26" s="220"/>
      <c r="X26" s="220"/>
      <c r="AG26" t="s">
        <v>102</v>
      </c>
    </row>
    <row r="27" spans="1:60" outlineLevel="1" x14ac:dyDescent="0.2">
      <c r="A27" s="227">
        <v>2</v>
      </c>
      <c r="B27" s="228" t="s">
        <v>148</v>
      </c>
      <c r="C27" s="240" t="s">
        <v>149</v>
      </c>
      <c r="D27" s="229" t="s">
        <v>150</v>
      </c>
      <c r="E27" s="230">
        <v>5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32">
        <v>1.2099999999999999E-3</v>
      </c>
      <c r="O27" s="232">
        <f>ROUND(E27*N27,2)</f>
        <v>0.01</v>
      </c>
      <c r="P27" s="232">
        <v>0</v>
      </c>
      <c r="Q27" s="232">
        <f>ROUND(E27*P27,2)</f>
        <v>0</v>
      </c>
      <c r="R27" s="232" t="s">
        <v>151</v>
      </c>
      <c r="S27" s="232" t="s">
        <v>106</v>
      </c>
      <c r="T27" s="233" t="s">
        <v>152</v>
      </c>
      <c r="U27" s="219">
        <v>0.18</v>
      </c>
      <c r="V27" s="219">
        <f>ROUND(E27*U27,2)</f>
        <v>0.9</v>
      </c>
      <c r="W27" s="219"/>
      <c r="X27" s="219" t="s">
        <v>130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131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51" t="s">
        <v>153</v>
      </c>
      <c r="D28" s="247"/>
      <c r="E28" s="248"/>
      <c r="F28" s="219"/>
      <c r="G28" s="219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0"/>
      <c r="Z28" s="210"/>
      <c r="AA28" s="210"/>
      <c r="AB28" s="210"/>
      <c r="AC28" s="210"/>
      <c r="AD28" s="210"/>
      <c r="AE28" s="210"/>
      <c r="AF28" s="210"/>
      <c r="AG28" s="210" t="s">
        <v>133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51" t="s">
        <v>154</v>
      </c>
      <c r="D29" s="247"/>
      <c r="E29" s="248">
        <v>5</v>
      </c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0"/>
      <c r="Z29" s="210"/>
      <c r="AA29" s="210"/>
      <c r="AB29" s="210"/>
      <c r="AC29" s="210"/>
      <c r="AD29" s="210"/>
      <c r="AE29" s="210"/>
      <c r="AF29" s="210"/>
      <c r="AG29" s="210" t="s">
        <v>133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7"/>
      <c r="B30" s="218"/>
      <c r="C30" s="242"/>
      <c r="D30" s="235"/>
      <c r="E30" s="235"/>
      <c r="F30" s="235"/>
      <c r="G30" s="235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0"/>
      <c r="Z30" s="210"/>
      <c r="AA30" s="210"/>
      <c r="AB30" s="210"/>
      <c r="AC30" s="210"/>
      <c r="AD30" s="210"/>
      <c r="AE30" s="210"/>
      <c r="AF30" s="210"/>
      <c r="AG30" s="210" t="s">
        <v>112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x14ac:dyDescent="0.2">
      <c r="A31" s="221" t="s">
        <v>101</v>
      </c>
      <c r="B31" s="222" t="s">
        <v>58</v>
      </c>
      <c r="C31" s="239" t="s">
        <v>59</v>
      </c>
      <c r="D31" s="223"/>
      <c r="E31" s="224"/>
      <c r="F31" s="225"/>
      <c r="G31" s="225">
        <f>SUMIF(AG32:AG35,"&lt;&gt;NOR",G32:G35)</f>
        <v>0</v>
      </c>
      <c r="H31" s="225"/>
      <c r="I31" s="225">
        <f>SUM(I32:I35)</f>
        <v>0</v>
      </c>
      <c r="J31" s="225"/>
      <c r="K31" s="225">
        <f>SUM(K32:K35)</f>
        <v>0</v>
      </c>
      <c r="L31" s="225"/>
      <c r="M31" s="225">
        <f>SUM(M32:M35)</f>
        <v>0</v>
      </c>
      <c r="N31" s="225"/>
      <c r="O31" s="225">
        <f>SUM(O32:O35)</f>
        <v>0</v>
      </c>
      <c r="P31" s="225"/>
      <c r="Q31" s="225">
        <f>SUM(Q32:Q35)</f>
        <v>0</v>
      </c>
      <c r="R31" s="225"/>
      <c r="S31" s="225"/>
      <c r="T31" s="226"/>
      <c r="U31" s="220"/>
      <c r="V31" s="220">
        <f>SUM(V32:V35)</f>
        <v>0</v>
      </c>
      <c r="W31" s="220"/>
      <c r="X31" s="220"/>
      <c r="AG31" t="s">
        <v>102</v>
      </c>
    </row>
    <row r="32" spans="1:60" ht="22.5" outlineLevel="1" x14ac:dyDescent="0.2">
      <c r="A32" s="227">
        <v>3</v>
      </c>
      <c r="B32" s="228" t="s">
        <v>155</v>
      </c>
      <c r="C32" s="240" t="s">
        <v>156</v>
      </c>
      <c r="D32" s="229" t="s">
        <v>0</v>
      </c>
      <c r="E32" s="230">
        <v>5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32">
        <v>0</v>
      </c>
      <c r="O32" s="232">
        <f>ROUND(E32*N32,2)</f>
        <v>0</v>
      </c>
      <c r="P32" s="232">
        <v>0</v>
      </c>
      <c r="Q32" s="232">
        <f>ROUND(E32*P32,2)</f>
        <v>0</v>
      </c>
      <c r="R32" s="232"/>
      <c r="S32" s="232" t="s">
        <v>124</v>
      </c>
      <c r="T32" s="233" t="s">
        <v>107</v>
      </c>
      <c r="U32" s="219">
        <v>0</v>
      </c>
      <c r="V32" s="219">
        <f>ROUND(E32*U32,2)</f>
        <v>0</v>
      </c>
      <c r="W32" s="219"/>
      <c r="X32" s="219" t="s">
        <v>108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157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43"/>
      <c r="D33" s="237"/>
      <c r="E33" s="237"/>
      <c r="F33" s="237"/>
      <c r="G33" s="237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0"/>
      <c r="Z33" s="210"/>
      <c r="AA33" s="210"/>
      <c r="AB33" s="210"/>
      <c r="AC33" s="210"/>
      <c r="AD33" s="210"/>
      <c r="AE33" s="210"/>
      <c r="AF33" s="210"/>
      <c r="AG33" s="210" t="s">
        <v>112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27">
        <v>4</v>
      </c>
      <c r="B34" s="228" t="s">
        <v>158</v>
      </c>
      <c r="C34" s="240" t="s">
        <v>159</v>
      </c>
      <c r="D34" s="229" t="s">
        <v>0</v>
      </c>
      <c r="E34" s="230">
        <v>2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2"/>
      <c r="S34" s="232" t="s">
        <v>124</v>
      </c>
      <c r="T34" s="233" t="s">
        <v>107</v>
      </c>
      <c r="U34" s="219">
        <v>0</v>
      </c>
      <c r="V34" s="219">
        <f>ROUND(E34*U34,2)</f>
        <v>0</v>
      </c>
      <c r="W34" s="219"/>
      <c r="X34" s="219" t="s">
        <v>108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157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43"/>
      <c r="D35" s="237"/>
      <c r="E35" s="237"/>
      <c r="F35" s="237"/>
      <c r="G35" s="237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0"/>
      <c r="Z35" s="210"/>
      <c r="AA35" s="210"/>
      <c r="AB35" s="210"/>
      <c r="AC35" s="210"/>
      <c r="AD35" s="210"/>
      <c r="AE35" s="210"/>
      <c r="AF35" s="210"/>
      <c r="AG35" s="210" t="s">
        <v>112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x14ac:dyDescent="0.2">
      <c r="A36" s="221" t="s">
        <v>101</v>
      </c>
      <c r="B36" s="222" t="s">
        <v>60</v>
      </c>
      <c r="C36" s="239" t="s">
        <v>61</v>
      </c>
      <c r="D36" s="223"/>
      <c r="E36" s="224"/>
      <c r="F36" s="225"/>
      <c r="G36" s="225">
        <f>SUMIF(AG37:AG43,"&lt;&gt;NOR",G37:G43)</f>
        <v>0</v>
      </c>
      <c r="H36" s="225"/>
      <c r="I36" s="225">
        <f>SUM(I37:I43)</f>
        <v>0</v>
      </c>
      <c r="J36" s="225"/>
      <c r="K36" s="225">
        <f>SUM(K37:K43)</f>
        <v>0</v>
      </c>
      <c r="L36" s="225"/>
      <c r="M36" s="225">
        <f>SUM(M37:M43)</f>
        <v>0</v>
      </c>
      <c r="N36" s="225"/>
      <c r="O36" s="225">
        <f>SUM(O37:O43)</f>
        <v>0</v>
      </c>
      <c r="P36" s="225"/>
      <c r="Q36" s="225">
        <f>SUM(Q37:Q43)</f>
        <v>0</v>
      </c>
      <c r="R36" s="225"/>
      <c r="S36" s="225"/>
      <c r="T36" s="226"/>
      <c r="U36" s="220"/>
      <c r="V36" s="220">
        <f>SUM(V37:V43)</f>
        <v>0</v>
      </c>
      <c r="W36" s="220"/>
      <c r="X36" s="220"/>
      <c r="AG36" t="s">
        <v>102</v>
      </c>
    </row>
    <row r="37" spans="1:60" outlineLevel="1" x14ac:dyDescent="0.2">
      <c r="A37" s="227">
        <v>5</v>
      </c>
      <c r="B37" s="228" t="s">
        <v>160</v>
      </c>
      <c r="C37" s="240" t="s">
        <v>161</v>
      </c>
      <c r="D37" s="229" t="s">
        <v>162</v>
      </c>
      <c r="E37" s="230">
        <v>6.0499999999999998E-3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32">
        <v>0</v>
      </c>
      <c r="O37" s="232">
        <f>ROUND(E37*N37,2)</f>
        <v>0</v>
      </c>
      <c r="P37" s="232">
        <v>0</v>
      </c>
      <c r="Q37" s="232">
        <f>ROUND(E37*P37,2)</f>
        <v>0</v>
      </c>
      <c r="R37" s="232" t="s">
        <v>163</v>
      </c>
      <c r="S37" s="232" t="s">
        <v>106</v>
      </c>
      <c r="T37" s="233" t="s">
        <v>152</v>
      </c>
      <c r="U37" s="219">
        <v>0.60899999999999999</v>
      </c>
      <c r="V37" s="219">
        <f>ROUND(E37*U37,2)</f>
        <v>0</v>
      </c>
      <c r="W37" s="219"/>
      <c r="X37" s="219" t="s">
        <v>164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165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2.5" outlineLevel="1" x14ac:dyDescent="0.2">
      <c r="A38" s="217"/>
      <c r="B38" s="218"/>
      <c r="C38" s="252" t="s">
        <v>166</v>
      </c>
      <c r="D38" s="249"/>
      <c r="E38" s="249"/>
      <c r="F38" s="249"/>
      <c r="G38" s="24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0"/>
      <c r="Z38" s="210"/>
      <c r="AA38" s="210"/>
      <c r="AB38" s="210"/>
      <c r="AC38" s="210"/>
      <c r="AD38" s="210"/>
      <c r="AE38" s="210"/>
      <c r="AF38" s="210"/>
      <c r="AG38" s="210" t="s">
        <v>167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36" t="str">
        <f>C38</f>
        <v>na novostavbách a změnách objektů pro oplocení (815 2 JKSo), objekty zvláštní pro chov živočichů (815 3 JKSO), objekty pozemní různé (815 9 JKSO)</v>
      </c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53" t="s">
        <v>168</v>
      </c>
      <c r="D39" s="250"/>
      <c r="E39" s="250"/>
      <c r="F39" s="250"/>
      <c r="G39" s="250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0"/>
      <c r="Z39" s="210"/>
      <c r="AA39" s="210"/>
      <c r="AB39" s="210"/>
      <c r="AC39" s="210"/>
      <c r="AD39" s="210"/>
      <c r="AE39" s="210"/>
      <c r="AF39" s="210"/>
      <c r="AG39" s="210" t="s">
        <v>167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36" t="str">
        <f>C39</f>
        <v>se svislou nosnou konstrukcí monolitickou betonovou tyčovou nebo plošnou ( KMCH 2 a 3 - JKSO šesté místo)</v>
      </c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51" t="s">
        <v>169</v>
      </c>
      <c r="D40" s="247"/>
      <c r="E40" s="248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0"/>
      <c r="Z40" s="210"/>
      <c r="AA40" s="210"/>
      <c r="AB40" s="210"/>
      <c r="AC40" s="210"/>
      <c r="AD40" s="210"/>
      <c r="AE40" s="210"/>
      <c r="AF40" s="210"/>
      <c r="AG40" s="210" t="s">
        <v>133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51" t="s">
        <v>170</v>
      </c>
      <c r="D41" s="247"/>
      <c r="E41" s="248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0"/>
      <c r="Z41" s="210"/>
      <c r="AA41" s="210"/>
      <c r="AB41" s="210"/>
      <c r="AC41" s="210"/>
      <c r="AD41" s="210"/>
      <c r="AE41" s="210"/>
      <c r="AF41" s="210"/>
      <c r="AG41" s="210" t="s">
        <v>133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51" t="s">
        <v>171</v>
      </c>
      <c r="D42" s="247"/>
      <c r="E42" s="248">
        <v>6.0499999999999998E-3</v>
      </c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0"/>
      <c r="Z42" s="210"/>
      <c r="AA42" s="210"/>
      <c r="AB42" s="210"/>
      <c r="AC42" s="210"/>
      <c r="AD42" s="210"/>
      <c r="AE42" s="210"/>
      <c r="AF42" s="210"/>
      <c r="AG42" s="210" t="s">
        <v>133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42"/>
      <c r="D43" s="235"/>
      <c r="E43" s="235"/>
      <c r="F43" s="235"/>
      <c r="G43" s="235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0"/>
      <c r="Z43" s="210"/>
      <c r="AA43" s="210"/>
      <c r="AB43" s="210"/>
      <c r="AC43" s="210"/>
      <c r="AD43" s="210"/>
      <c r="AE43" s="210"/>
      <c r="AF43" s="210"/>
      <c r="AG43" s="210" t="s">
        <v>112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x14ac:dyDescent="0.2">
      <c r="A44" s="221" t="s">
        <v>101</v>
      </c>
      <c r="B44" s="222" t="s">
        <v>62</v>
      </c>
      <c r="C44" s="239" t="s">
        <v>63</v>
      </c>
      <c r="D44" s="223"/>
      <c r="E44" s="224"/>
      <c r="F44" s="225"/>
      <c r="G44" s="225">
        <f>SUMIF(AG45:AG56,"&lt;&gt;NOR",G45:G56)</f>
        <v>0</v>
      </c>
      <c r="H44" s="225"/>
      <c r="I44" s="225">
        <f>SUM(I45:I56)</f>
        <v>0</v>
      </c>
      <c r="J44" s="225"/>
      <c r="K44" s="225">
        <f>SUM(K45:K56)</f>
        <v>0</v>
      </c>
      <c r="L44" s="225"/>
      <c r="M44" s="225">
        <f>SUM(M45:M56)</f>
        <v>0</v>
      </c>
      <c r="N44" s="225"/>
      <c r="O44" s="225">
        <f>SUM(O45:O56)</f>
        <v>0</v>
      </c>
      <c r="P44" s="225"/>
      <c r="Q44" s="225">
        <f>SUM(Q45:Q56)</f>
        <v>0</v>
      </c>
      <c r="R44" s="225"/>
      <c r="S44" s="225"/>
      <c r="T44" s="226"/>
      <c r="U44" s="220"/>
      <c r="V44" s="220">
        <f>SUM(V45:V56)</f>
        <v>0</v>
      </c>
      <c r="W44" s="220"/>
      <c r="X44" s="220"/>
      <c r="AG44" t="s">
        <v>102</v>
      </c>
    </row>
    <row r="45" spans="1:60" outlineLevel="1" x14ac:dyDescent="0.2">
      <c r="A45" s="227">
        <v>6</v>
      </c>
      <c r="B45" s="228" t="s">
        <v>172</v>
      </c>
      <c r="C45" s="240" t="s">
        <v>173</v>
      </c>
      <c r="D45" s="229" t="s">
        <v>174</v>
      </c>
      <c r="E45" s="230">
        <v>12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32">
        <v>0</v>
      </c>
      <c r="O45" s="232">
        <f>ROUND(E45*N45,2)</f>
        <v>0</v>
      </c>
      <c r="P45" s="232">
        <v>0</v>
      </c>
      <c r="Q45" s="232">
        <f>ROUND(E45*P45,2)</f>
        <v>0</v>
      </c>
      <c r="R45" s="232"/>
      <c r="S45" s="232" t="s">
        <v>124</v>
      </c>
      <c r="T45" s="233" t="s">
        <v>107</v>
      </c>
      <c r="U45" s="219">
        <v>0</v>
      </c>
      <c r="V45" s="219">
        <f>ROUND(E45*U45,2)</f>
        <v>0</v>
      </c>
      <c r="W45" s="219"/>
      <c r="X45" s="219" t="s">
        <v>130</v>
      </c>
      <c r="Y45" s="210"/>
      <c r="Z45" s="210"/>
      <c r="AA45" s="210"/>
      <c r="AB45" s="210"/>
      <c r="AC45" s="210"/>
      <c r="AD45" s="210"/>
      <c r="AE45" s="210"/>
      <c r="AF45" s="210"/>
      <c r="AG45" s="210" t="s">
        <v>175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7"/>
      <c r="B46" s="218"/>
      <c r="C46" s="243"/>
      <c r="D46" s="237"/>
      <c r="E46" s="237"/>
      <c r="F46" s="237"/>
      <c r="G46" s="237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0"/>
      <c r="Z46" s="210"/>
      <c r="AA46" s="210"/>
      <c r="AB46" s="210"/>
      <c r="AC46" s="210"/>
      <c r="AD46" s="210"/>
      <c r="AE46" s="210"/>
      <c r="AF46" s="210"/>
      <c r="AG46" s="210" t="s">
        <v>112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27">
        <v>7</v>
      </c>
      <c r="B47" s="228" t="s">
        <v>176</v>
      </c>
      <c r="C47" s="240" t="s">
        <v>177</v>
      </c>
      <c r="D47" s="229" t="s">
        <v>174</v>
      </c>
      <c r="E47" s="230">
        <v>12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32">
        <v>0</v>
      </c>
      <c r="O47" s="232">
        <f>ROUND(E47*N47,2)</f>
        <v>0</v>
      </c>
      <c r="P47" s="232">
        <v>0</v>
      </c>
      <c r="Q47" s="232">
        <f>ROUND(E47*P47,2)</f>
        <v>0</v>
      </c>
      <c r="R47" s="232"/>
      <c r="S47" s="232" t="s">
        <v>124</v>
      </c>
      <c r="T47" s="233" t="s">
        <v>107</v>
      </c>
      <c r="U47" s="219">
        <v>0</v>
      </c>
      <c r="V47" s="219">
        <f>ROUND(E47*U47,2)</f>
        <v>0</v>
      </c>
      <c r="W47" s="219"/>
      <c r="X47" s="219" t="s">
        <v>130</v>
      </c>
      <c r="Y47" s="210"/>
      <c r="Z47" s="210"/>
      <c r="AA47" s="210"/>
      <c r="AB47" s="210"/>
      <c r="AC47" s="210"/>
      <c r="AD47" s="210"/>
      <c r="AE47" s="210"/>
      <c r="AF47" s="210"/>
      <c r="AG47" s="210" t="s">
        <v>175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43"/>
      <c r="D48" s="237"/>
      <c r="E48" s="237"/>
      <c r="F48" s="237"/>
      <c r="G48" s="237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0"/>
      <c r="Z48" s="210"/>
      <c r="AA48" s="210"/>
      <c r="AB48" s="210"/>
      <c r="AC48" s="210"/>
      <c r="AD48" s="210"/>
      <c r="AE48" s="210"/>
      <c r="AF48" s="210"/>
      <c r="AG48" s="210" t="s">
        <v>112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27">
        <v>8</v>
      </c>
      <c r="B49" s="228" t="s">
        <v>178</v>
      </c>
      <c r="C49" s="240" t="s">
        <v>179</v>
      </c>
      <c r="D49" s="229" t="s">
        <v>174</v>
      </c>
      <c r="E49" s="230">
        <v>4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32">
        <v>0</v>
      </c>
      <c r="O49" s="232">
        <f>ROUND(E49*N49,2)</f>
        <v>0</v>
      </c>
      <c r="P49" s="232">
        <v>0</v>
      </c>
      <c r="Q49" s="232">
        <f>ROUND(E49*P49,2)</f>
        <v>0</v>
      </c>
      <c r="R49" s="232"/>
      <c r="S49" s="232" t="s">
        <v>124</v>
      </c>
      <c r="T49" s="233" t="s">
        <v>107</v>
      </c>
      <c r="U49" s="219">
        <v>0</v>
      </c>
      <c r="V49" s="219">
        <f>ROUND(E49*U49,2)</f>
        <v>0</v>
      </c>
      <c r="W49" s="219"/>
      <c r="X49" s="219" t="s">
        <v>130</v>
      </c>
      <c r="Y49" s="210"/>
      <c r="Z49" s="210"/>
      <c r="AA49" s="210"/>
      <c r="AB49" s="210"/>
      <c r="AC49" s="210"/>
      <c r="AD49" s="210"/>
      <c r="AE49" s="210"/>
      <c r="AF49" s="210"/>
      <c r="AG49" s="210" t="s">
        <v>175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7"/>
      <c r="B50" s="218"/>
      <c r="C50" s="243"/>
      <c r="D50" s="237"/>
      <c r="E50" s="237"/>
      <c r="F50" s="237"/>
      <c r="G50" s="237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0"/>
      <c r="Z50" s="210"/>
      <c r="AA50" s="210"/>
      <c r="AB50" s="210"/>
      <c r="AC50" s="210"/>
      <c r="AD50" s="210"/>
      <c r="AE50" s="210"/>
      <c r="AF50" s="210"/>
      <c r="AG50" s="210" t="s">
        <v>112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27">
        <v>9</v>
      </c>
      <c r="B51" s="228" t="s">
        <v>180</v>
      </c>
      <c r="C51" s="240" t="s">
        <v>181</v>
      </c>
      <c r="D51" s="229" t="s">
        <v>174</v>
      </c>
      <c r="E51" s="230">
        <v>2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21</v>
      </c>
      <c r="M51" s="232">
        <f>G51*(1+L51/100)</f>
        <v>0</v>
      </c>
      <c r="N51" s="232">
        <v>0</v>
      </c>
      <c r="O51" s="232">
        <f>ROUND(E51*N51,2)</f>
        <v>0</v>
      </c>
      <c r="P51" s="232">
        <v>0</v>
      </c>
      <c r="Q51" s="232">
        <f>ROUND(E51*P51,2)</f>
        <v>0</v>
      </c>
      <c r="R51" s="232"/>
      <c r="S51" s="232" t="s">
        <v>124</v>
      </c>
      <c r="T51" s="233" t="s">
        <v>107</v>
      </c>
      <c r="U51" s="219">
        <v>0</v>
      </c>
      <c r="V51" s="219">
        <f>ROUND(E51*U51,2)</f>
        <v>0</v>
      </c>
      <c r="W51" s="219"/>
      <c r="X51" s="219" t="s">
        <v>130</v>
      </c>
      <c r="Y51" s="210"/>
      <c r="Z51" s="210"/>
      <c r="AA51" s="210"/>
      <c r="AB51" s="210"/>
      <c r="AC51" s="210"/>
      <c r="AD51" s="210"/>
      <c r="AE51" s="210"/>
      <c r="AF51" s="210"/>
      <c r="AG51" s="210" t="s">
        <v>175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7"/>
      <c r="B52" s="218"/>
      <c r="C52" s="243"/>
      <c r="D52" s="237"/>
      <c r="E52" s="237"/>
      <c r="F52" s="237"/>
      <c r="G52" s="237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0"/>
      <c r="Z52" s="210"/>
      <c r="AA52" s="210"/>
      <c r="AB52" s="210"/>
      <c r="AC52" s="210"/>
      <c r="AD52" s="210"/>
      <c r="AE52" s="210"/>
      <c r="AF52" s="210"/>
      <c r="AG52" s="210" t="s">
        <v>112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27">
        <v>10</v>
      </c>
      <c r="B53" s="228" t="s">
        <v>182</v>
      </c>
      <c r="C53" s="240" t="s">
        <v>183</v>
      </c>
      <c r="D53" s="229" t="s">
        <v>174</v>
      </c>
      <c r="E53" s="230">
        <v>2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32">
        <v>0</v>
      </c>
      <c r="O53" s="232">
        <f>ROUND(E53*N53,2)</f>
        <v>0</v>
      </c>
      <c r="P53" s="232">
        <v>0</v>
      </c>
      <c r="Q53" s="232">
        <f>ROUND(E53*P53,2)</f>
        <v>0</v>
      </c>
      <c r="R53" s="232"/>
      <c r="S53" s="232" t="s">
        <v>124</v>
      </c>
      <c r="T53" s="233" t="s">
        <v>107</v>
      </c>
      <c r="U53" s="219">
        <v>0</v>
      </c>
      <c r="V53" s="219">
        <f>ROUND(E53*U53,2)</f>
        <v>0</v>
      </c>
      <c r="W53" s="219"/>
      <c r="X53" s="219" t="s">
        <v>130</v>
      </c>
      <c r="Y53" s="210"/>
      <c r="Z53" s="210"/>
      <c r="AA53" s="210"/>
      <c r="AB53" s="210"/>
      <c r="AC53" s="210"/>
      <c r="AD53" s="210"/>
      <c r="AE53" s="210"/>
      <c r="AF53" s="210"/>
      <c r="AG53" s="210" t="s">
        <v>175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17"/>
      <c r="B54" s="218"/>
      <c r="C54" s="243"/>
      <c r="D54" s="237"/>
      <c r="E54" s="237"/>
      <c r="F54" s="237"/>
      <c r="G54" s="237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0"/>
      <c r="Z54" s="210"/>
      <c r="AA54" s="210"/>
      <c r="AB54" s="210"/>
      <c r="AC54" s="210"/>
      <c r="AD54" s="210"/>
      <c r="AE54" s="210"/>
      <c r="AF54" s="210"/>
      <c r="AG54" s="210" t="s">
        <v>112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27">
        <v>11</v>
      </c>
      <c r="B55" s="228" t="s">
        <v>184</v>
      </c>
      <c r="C55" s="240" t="s">
        <v>185</v>
      </c>
      <c r="D55" s="229" t="s">
        <v>186</v>
      </c>
      <c r="E55" s="230">
        <v>8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21</v>
      </c>
      <c r="M55" s="232">
        <f>G55*(1+L55/100)</f>
        <v>0</v>
      </c>
      <c r="N55" s="232">
        <v>0</v>
      </c>
      <c r="O55" s="232">
        <f>ROUND(E55*N55,2)</f>
        <v>0</v>
      </c>
      <c r="P55" s="232">
        <v>0</v>
      </c>
      <c r="Q55" s="232">
        <f>ROUND(E55*P55,2)</f>
        <v>0</v>
      </c>
      <c r="R55" s="232"/>
      <c r="S55" s="232" t="s">
        <v>124</v>
      </c>
      <c r="T55" s="233" t="s">
        <v>107</v>
      </c>
      <c r="U55" s="219">
        <v>0</v>
      </c>
      <c r="V55" s="219">
        <f>ROUND(E55*U55,2)</f>
        <v>0</v>
      </c>
      <c r="W55" s="219"/>
      <c r="X55" s="219" t="s">
        <v>130</v>
      </c>
      <c r="Y55" s="210"/>
      <c r="Z55" s="210"/>
      <c r="AA55" s="210"/>
      <c r="AB55" s="210"/>
      <c r="AC55" s="210"/>
      <c r="AD55" s="210"/>
      <c r="AE55" s="210"/>
      <c r="AF55" s="210"/>
      <c r="AG55" s="210" t="s">
        <v>175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17"/>
      <c r="B56" s="218"/>
      <c r="C56" s="243"/>
      <c r="D56" s="237"/>
      <c r="E56" s="237"/>
      <c r="F56" s="237"/>
      <c r="G56" s="237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0"/>
      <c r="Z56" s="210"/>
      <c r="AA56" s="210"/>
      <c r="AB56" s="210"/>
      <c r="AC56" s="210"/>
      <c r="AD56" s="210"/>
      <c r="AE56" s="210"/>
      <c r="AF56" s="210"/>
      <c r="AG56" s="210" t="s">
        <v>112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x14ac:dyDescent="0.2">
      <c r="A57" s="221" t="s">
        <v>101</v>
      </c>
      <c r="B57" s="222" t="s">
        <v>64</v>
      </c>
      <c r="C57" s="239" t="s">
        <v>65</v>
      </c>
      <c r="D57" s="223"/>
      <c r="E57" s="224"/>
      <c r="F57" s="225"/>
      <c r="G57" s="225">
        <f>SUMIF(AG58:AG67,"&lt;&gt;NOR",G58:G67)</f>
        <v>0</v>
      </c>
      <c r="H57" s="225"/>
      <c r="I57" s="225">
        <f>SUM(I58:I67)</f>
        <v>0</v>
      </c>
      <c r="J57" s="225"/>
      <c r="K57" s="225">
        <f>SUM(K58:K67)</f>
        <v>0</v>
      </c>
      <c r="L57" s="225"/>
      <c r="M57" s="225">
        <f>SUM(M58:M67)</f>
        <v>0</v>
      </c>
      <c r="N57" s="225"/>
      <c r="O57" s="225">
        <f>SUM(O58:O67)</f>
        <v>0</v>
      </c>
      <c r="P57" s="225"/>
      <c r="Q57" s="225">
        <f>SUM(Q58:Q67)</f>
        <v>0</v>
      </c>
      <c r="R57" s="225"/>
      <c r="S57" s="225"/>
      <c r="T57" s="226"/>
      <c r="U57" s="220"/>
      <c r="V57" s="220">
        <f>SUM(V58:V67)</f>
        <v>0</v>
      </c>
      <c r="W57" s="220"/>
      <c r="X57" s="220"/>
      <c r="AG57" t="s">
        <v>102</v>
      </c>
    </row>
    <row r="58" spans="1:60" outlineLevel="1" x14ac:dyDescent="0.2">
      <c r="A58" s="227">
        <v>12</v>
      </c>
      <c r="B58" s="228" t="s">
        <v>187</v>
      </c>
      <c r="C58" s="240" t="s">
        <v>188</v>
      </c>
      <c r="D58" s="229" t="s">
        <v>174</v>
      </c>
      <c r="E58" s="230">
        <v>1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21</v>
      </c>
      <c r="M58" s="232">
        <f>G58*(1+L58/100)</f>
        <v>0</v>
      </c>
      <c r="N58" s="232">
        <v>0</v>
      </c>
      <c r="O58" s="232">
        <f>ROUND(E58*N58,2)</f>
        <v>0</v>
      </c>
      <c r="P58" s="232">
        <v>0</v>
      </c>
      <c r="Q58" s="232">
        <f>ROUND(E58*P58,2)</f>
        <v>0</v>
      </c>
      <c r="R58" s="232"/>
      <c r="S58" s="232" t="s">
        <v>124</v>
      </c>
      <c r="T58" s="233" t="s">
        <v>107</v>
      </c>
      <c r="U58" s="219">
        <v>0</v>
      </c>
      <c r="V58" s="219">
        <f>ROUND(E58*U58,2)</f>
        <v>0</v>
      </c>
      <c r="W58" s="219"/>
      <c r="X58" s="219" t="s">
        <v>130</v>
      </c>
      <c r="Y58" s="210"/>
      <c r="Z58" s="210"/>
      <c r="AA58" s="210"/>
      <c r="AB58" s="210"/>
      <c r="AC58" s="210"/>
      <c r="AD58" s="210"/>
      <c r="AE58" s="210"/>
      <c r="AF58" s="210"/>
      <c r="AG58" s="210" t="s">
        <v>131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43"/>
      <c r="D59" s="237"/>
      <c r="E59" s="237"/>
      <c r="F59" s="237"/>
      <c r="G59" s="237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0"/>
      <c r="Z59" s="210"/>
      <c r="AA59" s="210"/>
      <c r="AB59" s="210"/>
      <c r="AC59" s="210"/>
      <c r="AD59" s="210"/>
      <c r="AE59" s="210"/>
      <c r="AF59" s="210"/>
      <c r="AG59" s="210" t="s">
        <v>112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27">
        <v>13</v>
      </c>
      <c r="B60" s="228" t="s">
        <v>189</v>
      </c>
      <c r="C60" s="240" t="s">
        <v>190</v>
      </c>
      <c r="D60" s="229" t="s">
        <v>174</v>
      </c>
      <c r="E60" s="230">
        <v>1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21</v>
      </c>
      <c r="M60" s="232">
        <f>G60*(1+L60/100)</f>
        <v>0</v>
      </c>
      <c r="N60" s="232">
        <v>0</v>
      </c>
      <c r="O60" s="232">
        <f>ROUND(E60*N60,2)</f>
        <v>0</v>
      </c>
      <c r="P60" s="232">
        <v>0</v>
      </c>
      <c r="Q60" s="232">
        <f>ROUND(E60*P60,2)</f>
        <v>0</v>
      </c>
      <c r="R60" s="232"/>
      <c r="S60" s="232" t="s">
        <v>124</v>
      </c>
      <c r="T60" s="233" t="s">
        <v>107</v>
      </c>
      <c r="U60" s="219">
        <v>0</v>
      </c>
      <c r="V60" s="219">
        <f>ROUND(E60*U60,2)</f>
        <v>0</v>
      </c>
      <c r="W60" s="219"/>
      <c r="X60" s="219" t="s">
        <v>130</v>
      </c>
      <c r="Y60" s="210"/>
      <c r="Z60" s="210"/>
      <c r="AA60" s="210"/>
      <c r="AB60" s="210"/>
      <c r="AC60" s="210"/>
      <c r="AD60" s="210"/>
      <c r="AE60" s="210"/>
      <c r="AF60" s="210"/>
      <c r="AG60" s="210" t="s">
        <v>131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43"/>
      <c r="D61" s="237"/>
      <c r="E61" s="237"/>
      <c r="F61" s="237"/>
      <c r="G61" s="237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0"/>
      <c r="Z61" s="210"/>
      <c r="AA61" s="210"/>
      <c r="AB61" s="210"/>
      <c r="AC61" s="210"/>
      <c r="AD61" s="210"/>
      <c r="AE61" s="210"/>
      <c r="AF61" s="210"/>
      <c r="AG61" s="210" t="s">
        <v>112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27">
        <v>14</v>
      </c>
      <c r="B62" s="228" t="s">
        <v>191</v>
      </c>
      <c r="C62" s="240" t="s">
        <v>192</v>
      </c>
      <c r="D62" s="229" t="s">
        <v>174</v>
      </c>
      <c r="E62" s="230">
        <v>1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21</v>
      </c>
      <c r="M62" s="232">
        <f>G62*(1+L62/100)</f>
        <v>0</v>
      </c>
      <c r="N62" s="232">
        <v>0</v>
      </c>
      <c r="O62" s="232">
        <f>ROUND(E62*N62,2)</f>
        <v>0</v>
      </c>
      <c r="P62" s="232">
        <v>0</v>
      </c>
      <c r="Q62" s="232">
        <f>ROUND(E62*P62,2)</f>
        <v>0</v>
      </c>
      <c r="R62" s="232"/>
      <c r="S62" s="232" t="s">
        <v>124</v>
      </c>
      <c r="T62" s="233" t="s">
        <v>107</v>
      </c>
      <c r="U62" s="219">
        <v>0</v>
      </c>
      <c r="V62" s="219">
        <f>ROUND(E62*U62,2)</f>
        <v>0</v>
      </c>
      <c r="W62" s="219"/>
      <c r="X62" s="219" t="s">
        <v>130</v>
      </c>
      <c r="Y62" s="210"/>
      <c r="Z62" s="210"/>
      <c r="AA62" s="210"/>
      <c r="AB62" s="210"/>
      <c r="AC62" s="210"/>
      <c r="AD62" s="210"/>
      <c r="AE62" s="210"/>
      <c r="AF62" s="210"/>
      <c r="AG62" s="210" t="s">
        <v>131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17"/>
      <c r="B63" s="218"/>
      <c r="C63" s="243"/>
      <c r="D63" s="237"/>
      <c r="E63" s="237"/>
      <c r="F63" s="237"/>
      <c r="G63" s="237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0"/>
      <c r="Z63" s="210"/>
      <c r="AA63" s="210"/>
      <c r="AB63" s="210"/>
      <c r="AC63" s="210"/>
      <c r="AD63" s="210"/>
      <c r="AE63" s="210"/>
      <c r="AF63" s="210"/>
      <c r="AG63" s="210" t="s">
        <v>112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27">
        <v>15</v>
      </c>
      <c r="B64" s="228" t="s">
        <v>193</v>
      </c>
      <c r="C64" s="240" t="s">
        <v>194</v>
      </c>
      <c r="D64" s="229" t="s">
        <v>174</v>
      </c>
      <c r="E64" s="230">
        <v>1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21</v>
      </c>
      <c r="M64" s="232">
        <f>G64*(1+L64/100)</f>
        <v>0</v>
      </c>
      <c r="N64" s="232">
        <v>0</v>
      </c>
      <c r="O64" s="232">
        <f>ROUND(E64*N64,2)</f>
        <v>0</v>
      </c>
      <c r="P64" s="232">
        <v>0</v>
      </c>
      <c r="Q64" s="232">
        <f>ROUND(E64*P64,2)</f>
        <v>0</v>
      </c>
      <c r="R64" s="232"/>
      <c r="S64" s="232" t="s">
        <v>124</v>
      </c>
      <c r="T64" s="233" t="s">
        <v>107</v>
      </c>
      <c r="U64" s="219">
        <v>0</v>
      </c>
      <c r="V64" s="219">
        <f>ROUND(E64*U64,2)</f>
        <v>0</v>
      </c>
      <c r="W64" s="219"/>
      <c r="X64" s="219" t="s">
        <v>195</v>
      </c>
      <c r="Y64" s="210"/>
      <c r="Z64" s="210"/>
      <c r="AA64" s="210"/>
      <c r="AB64" s="210"/>
      <c r="AC64" s="210"/>
      <c r="AD64" s="210"/>
      <c r="AE64" s="210"/>
      <c r="AF64" s="210"/>
      <c r="AG64" s="210" t="s">
        <v>196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43"/>
      <c r="D65" s="237"/>
      <c r="E65" s="237"/>
      <c r="F65" s="237"/>
      <c r="G65" s="237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0"/>
      <c r="Z65" s="210"/>
      <c r="AA65" s="210"/>
      <c r="AB65" s="210"/>
      <c r="AC65" s="210"/>
      <c r="AD65" s="210"/>
      <c r="AE65" s="210"/>
      <c r="AF65" s="210"/>
      <c r="AG65" s="210" t="s">
        <v>112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27">
        <v>16</v>
      </c>
      <c r="B66" s="228" t="s">
        <v>197</v>
      </c>
      <c r="C66" s="240" t="s">
        <v>198</v>
      </c>
      <c r="D66" s="229" t="s">
        <v>199</v>
      </c>
      <c r="E66" s="230">
        <v>1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21</v>
      </c>
      <c r="M66" s="232">
        <f>G66*(1+L66/100)</f>
        <v>0</v>
      </c>
      <c r="N66" s="232">
        <v>0</v>
      </c>
      <c r="O66" s="232">
        <f>ROUND(E66*N66,2)</f>
        <v>0</v>
      </c>
      <c r="P66" s="232">
        <v>0</v>
      </c>
      <c r="Q66" s="232">
        <f>ROUND(E66*P66,2)</f>
        <v>0</v>
      </c>
      <c r="R66" s="232"/>
      <c r="S66" s="232" t="s">
        <v>124</v>
      </c>
      <c r="T66" s="233" t="s">
        <v>107</v>
      </c>
      <c r="U66" s="219">
        <v>0</v>
      </c>
      <c r="V66" s="219">
        <f>ROUND(E66*U66,2)</f>
        <v>0</v>
      </c>
      <c r="W66" s="219"/>
      <c r="X66" s="219" t="s">
        <v>200</v>
      </c>
      <c r="Y66" s="210"/>
      <c r="Z66" s="210"/>
      <c r="AA66" s="210"/>
      <c r="AB66" s="210"/>
      <c r="AC66" s="210"/>
      <c r="AD66" s="210"/>
      <c r="AE66" s="210"/>
      <c r="AF66" s="210"/>
      <c r="AG66" s="210" t="s">
        <v>201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7"/>
      <c r="B67" s="218"/>
      <c r="C67" s="243"/>
      <c r="D67" s="237"/>
      <c r="E67" s="237"/>
      <c r="F67" s="237"/>
      <c r="G67" s="237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0"/>
      <c r="Z67" s="210"/>
      <c r="AA67" s="210"/>
      <c r="AB67" s="210"/>
      <c r="AC67" s="210"/>
      <c r="AD67" s="210"/>
      <c r="AE67" s="210"/>
      <c r="AF67" s="210"/>
      <c r="AG67" s="210" t="s">
        <v>112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x14ac:dyDescent="0.2">
      <c r="A68" s="221" t="s">
        <v>101</v>
      </c>
      <c r="B68" s="222" t="s">
        <v>66</v>
      </c>
      <c r="C68" s="239" t="s">
        <v>67</v>
      </c>
      <c r="D68" s="223"/>
      <c r="E68" s="224"/>
      <c r="F68" s="225"/>
      <c r="G68" s="225">
        <f>SUMIF(AG69:AG74,"&lt;&gt;NOR",G69:G74)</f>
        <v>0</v>
      </c>
      <c r="H68" s="225"/>
      <c r="I68" s="225">
        <f>SUM(I69:I74)</f>
        <v>0</v>
      </c>
      <c r="J68" s="225"/>
      <c r="K68" s="225">
        <f>SUM(K69:K74)</f>
        <v>0</v>
      </c>
      <c r="L68" s="225"/>
      <c r="M68" s="225">
        <f>SUM(M69:M74)</f>
        <v>0</v>
      </c>
      <c r="N68" s="225"/>
      <c r="O68" s="225">
        <f>SUM(O69:O74)</f>
        <v>0</v>
      </c>
      <c r="P68" s="225"/>
      <c r="Q68" s="225">
        <f>SUM(Q69:Q74)</f>
        <v>0</v>
      </c>
      <c r="R68" s="225"/>
      <c r="S68" s="225"/>
      <c r="T68" s="226"/>
      <c r="U68" s="220"/>
      <c r="V68" s="220">
        <f>SUM(V69:V74)</f>
        <v>0</v>
      </c>
      <c r="W68" s="220"/>
      <c r="X68" s="220"/>
      <c r="AG68" t="s">
        <v>102</v>
      </c>
    </row>
    <row r="69" spans="1:60" outlineLevel="1" x14ac:dyDescent="0.2">
      <c r="A69" s="227">
        <v>17</v>
      </c>
      <c r="B69" s="228" t="s">
        <v>193</v>
      </c>
      <c r="C69" s="240" t="s">
        <v>202</v>
      </c>
      <c r="D69" s="229" t="s">
        <v>186</v>
      </c>
      <c r="E69" s="230">
        <v>8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21</v>
      </c>
      <c r="M69" s="232">
        <f>G69*(1+L69/100)</f>
        <v>0</v>
      </c>
      <c r="N69" s="232">
        <v>0</v>
      </c>
      <c r="O69" s="232">
        <f>ROUND(E69*N69,2)</f>
        <v>0</v>
      </c>
      <c r="P69" s="232">
        <v>0</v>
      </c>
      <c r="Q69" s="232">
        <f>ROUND(E69*P69,2)</f>
        <v>0</v>
      </c>
      <c r="R69" s="232"/>
      <c r="S69" s="232" t="s">
        <v>124</v>
      </c>
      <c r="T69" s="233" t="s">
        <v>107</v>
      </c>
      <c r="U69" s="219">
        <v>0</v>
      </c>
      <c r="V69" s="219">
        <f>ROUND(E69*U69,2)</f>
        <v>0</v>
      </c>
      <c r="W69" s="219"/>
      <c r="X69" s="219" t="s">
        <v>203</v>
      </c>
      <c r="Y69" s="210"/>
      <c r="Z69" s="210"/>
      <c r="AA69" s="210"/>
      <c r="AB69" s="210"/>
      <c r="AC69" s="210"/>
      <c r="AD69" s="210"/>
      <c r="AE69" s="210"/>
      <c r="AF69" s="210"/>
      <c r="AG69" s="210" t="s">
        <v>204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7"/>
      <c r="B70" s="218"/>
      <c r="C70" s="243"/>
      <c r="D70" s="237"/>
      <c r="E70" s="237"/>
      <c r="F70" s="237"/>
      <c r="G70" s="237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0"/>
      <c r="Z70" s="210"/>
      <c r="AA70" s="210"/>
      <c r="AB70" s="210"/>
      <c r="AC70" s="210"/>
      <c r="AD70" s="210"/>
      <c r="AE70" s="210"/>
      <c r="AF70" s="210"/>
      <c r="AG70" s="210" t="s">
        <v>112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27">
        <v>18</v>
      </c>
      <c r="B71" s="228" t="s">
        <v>197</v>
      </c>
      <c r="C71" s="240" t="s">
        <v>205</v>
      </c>
      <c r="D71" s="229" t="s">
        <v>174</v>
      </c>
      <c r="E71" s="230">
        <v>2</v>
      </c>
      <c r="F71" s="231"/>
      <c r="G71" s="232">
        <f>ROUND(E71*F71,2)</f>
        <v>0</v>
      </c>
      <c r="H71" s="231"/>
      <c r="I71" s="232">
        <f>ROUND(E71*H71,2)</f>
        <v>0</v>
      </c>
      <c r="J71" s="231"/>
      <c r="K71" s="232">
        <f>ROUND(E71*J71,2)</f>
        <v>0</v>
      </c>
      <c r="L71" s="232">
        <v>21</v>
      </c>
      <c r="M71" s="232">
        <f>G71*(1+L71/100)</f>
        <v>0</v>
      </c>
      <c r="N71" s="232">
        <v>0</v>
      </c>
      <c r="O71" s="232">
        <f>ROUND(E71*N71,2)</f>
        <v>0</v>
      </c>
      <c r="P71" s="232">
        <v>0</v>
      </c>
      <c r="Q71" s="232">
        <f>ROUND(E71*P71,2)</f>
        <v>0</v>
      </c>
      <c r="R71" s="232"/>
      <c r="S71" s="232" t="s">
        <v>124</v>
      </c>
      <c r="T71" s="233" t="s">
        <v>107</v>
      </c>
      <c r="U71" s="219">
        <v>0</v>
      </c>
      <c r="V71" s="219">
        <f>ROUND(E71*U71,2)</f>
        <v>0</v>
      </c>
      <c r="W71" s="219"/>
      <c r="X71" s="219" t="s">
        <v>203</v>
      </c>
      <c r="Y71" s="210"/>
      <c r="Z71" s="210"/>
      <c r="AA71" s="210"/>
      <c r="AB71" s="210"/>
      <c r="AC71" s="210"/>
      <c r="AD71" s="210"/>
      <c r="AE71" s="210"/>
      <c r="AF71" s="210"/>
      <c r="AG71" s="210" t="s">
        <v>204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7"/>
      <c r="B72" s="218"/>
      <c r="C72" s="243"/>
      <c r="D72" s="237"/>
      <c r="E72" s="237"/>
      <c r="F72" s="237"/>
      <c r="G72" s="237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10"/>
      <c r="Z72" s="210"/>
      <c r="AA72" s="210"/>
      <c r="AB72" s="210"/>
      <c r="AC72" s="210"/>
      <c r="AD72" s="210"/>
      <c r="AE72" s="210"/>
      <c r="AF72" s="210"/>
      <c r="AG72" s="210" t="s">
        <v>112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27">
        <v>19</v>
      </c>
      <c r="B73" s="228" t="s">
        <v>206</v>
      </c>
      <c r="C73" s="240" t="s">
        <v>207</v>
      </c>
      <c r="D73" s="229" t="s">
        <v>174</v>
      </c>
      <c r="E73" s="230">
        <v>2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21</v>
      </c>
      <c r="M73" s="232">
        <f>G73*(1+L73/100)</f>
        <v>0</v>
      </c>
      <c r="N73" s="232">
        <v>0</v>
      </c>
      <c r="O73" s="232">
        <f>ROUND(E73*N73,2)</f>
        <v>0</v>
      </c>
      <c r="P73" s="232">
        <v>0</v>
      </c>
      <c r="Q73" s="232">
        <f>ROUND(E73*P73,2)</f>
        <v>0</v>
      </c>
      <c r="R73" s="232"/>
      <c r="S73" s="232" t="s">
        <v>124</v>
      </c>
      <c r="T73" s="233" t="s">
        <v>107</v>
      </c>
      <c r="U73" s="219">
        <v>0</v>
      </c>
      <c r="V73" s="219">
        <f>ROUND(E73*U73,2)</f>
        <v>0</v>
      </c>
      <c r="W73" s="219"/>
      <c r="X73" s="219" t="s">
        <v>203</v>
      </c>
      <c r="Y73" s="210"/>
      <c r="Z73" s="210"/>
      <c r="AA73" s="210"/>
      <c r="AB73" s="210"/>
      <c r="AC73" s="210"/>
      <c r="AD73" s="210"/>
      <c r="AE73" s="210"/>
      <c r="AF73" s="210"/>
      <c r="AG73" s="210" t="s">
        <v>204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17"/>
      <c r="B74" s="218"/>
      <c r="C74" s="243"/>
      <c r="D74" s="237"/>
      <c r="E74" s="237"/>
      <c r="F74" s="237"/>
      <c r="G74" s="237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9"/>
      <c r="Y74" s="210"/>
      <c r="Z74" s="210"/>
      <c r="AA74" s="210"/>
      <c r="AB74" s="210"/>
      <c r="AC74" s="210"/>
      <c r="AD74" s="210"/>
      <c r="AE74" s="210"/>
      <c r="AF74" s="210"/>
      <c r="AG74" s="210" t="s">
        <v>112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x14ac:dyDescent="0.2">
      <c r="A75" s="221" t="s">
        <v>101</v>
      </c>
      <c r="B75" s="222" t="s">
        <v>68</v>
      </c>
      <c r="C75" s="239" t="s">
        <v>69</v>
      </c>
      <c r="D75" s="223"/>
      <c r="E75" s="224"/>
      <c r="F75" s="225"/>
      <c r="G75" s="225">
        <f>SUMIF(AG76:AG77,"&lt;&gt;NOR",G76:G77)</f>
        <v>0</v>
      </c>
      <c r="H75" s="225"/>
      <c r="I75" s="225">
        <f>SUM(I76:I77)</f>
        <v>0</v>
      </c>
      <c r="J75" s="225"/>
      <c r="K75" s="225">
        <f>SUM(K76:K77)</f>
        <v>0</v>
      </c>
      <c r="L75" s="225"/>
      <c r="M75" s="225">
        <f>SUM(M76:M77)</f>
        <v>0</v>
      </c>
      <c r="N75" s="225"/>
      <c r="O75" s="225">
        <f>SUM(O76:O77)</f>
        <v>0</v>
      </c>
      <c r="P75" s="225"/>
      <c r="Q75" s="225">
        <f>SUM(Q76:Q77)</f>
        <v>0</v>
      </c>
      <c r="R75" s="225"/>
      <c r="S75" s="225"/>
      <c r="T75" s="226"/>
      <c r="U75" s="220"/>
      <c r="V75" s="220">
        <f>SUM(V76:V77)</f>
        <v>0</v>
      </c>
      <c r="W75" s="220"/>
      <c r="X75" s="220"/>
      <c r="AG75" t="s">
        <v>102</v>
      </c>
    </row>
    <row r="76" spans="1:60" ht="22.5" outlineLevel="1" x14ac:dyDescent="0.2">
      <c r="A76" s="227">
        <v>20</v>
      </c>
      <c r="B76" s="228" t="s">
        <v>208</v>
      </c>
      <c r="C76" s="240" t="s">
        <v>209</v>
      </c>
      <c r="D76" s="229" t="s">
        <v>199</v>
      </c>
      <c r="E76" s="230">
        <v>1</v>
      </c>
      <c r="F76" s="231"/>
      <c r="G76" s="232">
        <f>ROUND(E76*F76,2)</f>
        <v>0</v>
      </c>
      <c r="H76" s="231"/>
      <c r="I76" s="232">
        <f>ROUND(E76*H76,2)</f>
        <v>0</v>
      </c>
      <c r="J76" s="231"/>
      <c r="K76" s="232">
        <f>ROUND(E76*J76,2)</f>
        <v>0</v>
      </c>
      <c r="L76" s="232">
        <v>21</v>
      </c>
      <c r="M76" s="232">
        <f>G76*(1+L76/100)</f>
        <v>0</v>
      </c>
      <c r="N76" s="232">
        <v>0</v>
      </c>
      <c r="O76" s="232">
        <f>ROUND(E76*N76,2)</f>
        <v>0</v>
      </c>
      <c r="P76" s="232">
        <v>0</v>
      </c>
      <c r="Q76" s="232">
        <f>ROUND(E76*P76,2)</f>
        <v>0</v>
      </c>
      <c r="R76" s="232"/>
      <c r="S76" s="232" t="s">
        <v>124</v>
      </c>
      <c r="T76" s="233" t="s">
        <v>107</v>
      </c>
      <c r="U76" s="219">
        <v>0</v>
      </c>
      <c r="V76" s="219">
        <f>ROUND(E76*U76,2)</f>
        <v>0</v>
      </c>
      <c r="W76" s="219"/>
      <c r="X76" s="219" t="s">
        <v>130</v>
      </c>
      <c r="Y76" s="210"/>
      <c r="Z76" s="210"/>
      <c r="AA76" s="210"/>
      <c r="AB76" s="210"/>
      <c r="AC76" s="210"/>
      <c r="AD76" s="210"/>
      <c r="AE76" s="210"/>
      <c r="AF76" s="210"/>
      <c r="AG76" s="210" t="s">
        <v>175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17"/>
      <c r="B77" s="218"/>
      <c r="C77" s="243"/>
      <c r="D77" s="237"/>
      <c r="E77" s="237"/>
      <c r="F77" s="237"/>
      <c r="G77" s="237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10"/>
      <c r="Z77" s="210"/>
      <c r="AA77" s="210"/>
      <c r="AB77" s="210"/>
      <c r="AC77" s="210"/>
      <c r="AD77" s="210"/>
      <c r="AE77" s="210"/>
      <c r="AF77" s="210"/>
      <c r="AG77" s="210" t="s">
        <v>112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x14ac:dyDescent="0.2">
      <c r="A78" s="221" t="s">
        <v>101</v>
      </c>
      <c r="B78" s="222" t="s">
        <v>70</v>
      </c>
      <c r="C78" s="239" t="s">
        <v>71</v>
      </c>
      <c r="D78" s="223"/>
      <c r="E78" s="224"/>
      <c r="F78" s="225"/>
      <c r="G78" s="225">
        <f>SUMIF(AG79:AG82,"&lt;&gt;NOR",G79:G82)</f>
        <v>0</v>
      </c>
      <c r="H78" s="225"/>
      <c r="I78" s="225">
        <f>SUM(I79:I82)</f>
        <v>0</v>
      </c>
      <c r="J78" s="225"/>
      <c r="K78" s="225">
        <f>SUM(K79:K82)</f>
        <v>0</v>
      </c>
      <c r="L78" s="225"/>
      <c r="M78" s="225">
        <f>SUM(M79:M82)</f>
        <v>0</v>
      </c>
      <c r="N78" s="225"/>
      <c r="O78" s="225">
        <f>SUM(O79:O82)</f>
        <v>0</v>
      </c>
      <c r="P78" s="225"/>
      <c r="Q78" s="225">
        <f>SUM(Q79:Q82)</f>
        <v>0</v>
      </c>
      <c r="R78" s="225"/>
      <c r="S78" s="225"/>
      <c r="T78" s="226"/>
      <c r="U78" s="220"/>
      <c r="V78" s="220">
        <f>SUM(V79:V82)</f>
        <v>0.26</v>
      </c>
      <c r="W78" s="220"/>
      <c r="X78" s="220"/>
      <c r="AG78" t="s">
        <v>102</v>
      </c>
    </row>
    <row r="79" spans="1:60" outlineLevel="1" x14ac:dyDescent="0.2">
      <c r="A79" s="227">
        <v>21</v>
      </c>
      <c r="B79" s="228" t="s">
        <v>210</v>
      </c>
      <c r="C79" s="240" t="s">
        <v>211</v>
      </c>
      <c r="D79" s="229" t="s">
        <v>212</v>
      </c>
      <c r="E79" s="230">
        <v>2</v>
      </c>
      <c r="F79" s="231"/>
      <c r="G79" s="232">
        <f>ROUND(E79*F79,2)</f>
        <v>0</v>
      </c>
      <c r="H79" s="231"/>
      <c r="I79" s="232">
        <f>ROUND(E79*H79,2)</f>
        <v>0</v>
      </c>
      <c r="J79" s="231"/>
      <c r="K79" s="232">
        <f>ROUND(E79*J79,2)</f>
        <v>0</v>
      </c>
      <c r="L79" s="232">
        <v>21</v>
      </c>
      <c r="M79" s="232">
        <f>G79*(1+L79/100)</f>
        <v>0</v>
      </c>
      <c r="N79" s="232">
        <v>2.7E-4</v>
      </c>
      <c r="O79" s="232">
        <f>ROUND(E79*N79,2)</f>
        <v>0</v>
      </c>
      <c r="P79" s="232">
        <v>0</v>
      </c>
      <c r="Q79" s="232">
        <f>ROUND(E79*P79,2)</f>
        <v>0</v>
      </c>
      <c r="R79" s="232"/>
      <c r="S79" s="232" t="s">
        <v>124</v>
      </c>
      <c r="T79" s="233" t="s">
        <v>107</v>
      </c>
      <c r="U79" s="219">
        <v>0.13</v>
      </c>
      <c r="V79" s="219">
        <f>ROUND(E79*U79,2)</f>
        <v>0.26</v>
      </c>
      <c r="W79" s="219"/>
      <c r="X79" s="219" t="s">
        <v>130</v>
      </c>
      <c r="Y79" s="210"/>
      <c r="Z79" s="210"/>
      <c r="AA79" s="210"/>
      <c r="AB79" s="210"/>
      <c r="AC79" s="210"/>
      <c r="AD79" s="210"/>
      <c r="AE79" s="210"/>
      <c r="AF79" s="210"/>
      <c r="AG79" s="210" t="s">
        <v>131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51" t="s">
        <v>213</v>
      </c>
      <c r="D80" s="247"/>
      <c r="E80" s="248"/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0"/>
      <c r="Z80" s="210"/>
      <c r="AA80" s="210"/>
      <c r="AB80" s="210"/>
      <c r="AC80" s="210"/>
      <c r="AD80" s="210"/>
      <c r="AE80" s="210"/>
      <c r="AF80" s="210"/>
      <c r="AG80" s="210" t="s">
        <v>133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17"/>
      <c r="B81" s="218"/>
      <c r="C81" s="251" t="s">
        <v>214</v>
      </c>
      <c r="D81" s="247"/>
      <c r="E81" s="248">
        <v>2</v>
      </c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9"/>
      <c r="Y81" s="210"/>
      <c r="Z81" s="210"/>
      <c r="AA81" s="210"/>
      <c r="AB81" s="210"/>
      <c r="AC81" s="210"/>
      <c r="AD81" s="210"/>
      <c r="AE81" s="210"/>
      <c r="AF81" s="210"/>
      <c r="AG81" s="210" t="s">
        <v>133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17"/>
      <c r="B82" s="218"/>
      <c r="C82" s="242"/>
      <c r="D82" s="235"/>
      <c r="E82" s="235"/>
      <c r="F82" s="235"/>
      <c r="G82" s="235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0"/>
      <c r="Z82" s="210"/>
      <c r="AA82" s="210"/>
      <c r="AB82" s="210"/>
      <c r="AC82" s="210"/>
      <c r="AD82" s="210"/>
      <c r="AE82" s="210"/>
      <c r="AF82" s="210"/>
      <c r="AG82" s="210" t="s">
        <v>112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x14ac:dyDescent="0.2">
      <c r="A83" s="3"/>
      <c r="B83" s="4"/>
      <c r="C83" s="244"/>
      <c r="D83" s="6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AE83">
        <v>15</v>
      </c>
      <c r="AF83">
        <v>21</v>
      </c>
      <c r="AG83" t="s">
        <v>88</v>
      </c>
    </row>
    <row r="84" spans="1:60" x14ac:dyDescent="0.2">
      <c r="A84" s="213"/>
      <c r="B84" s="214" t="s">
        <v>29</v>
      </c>
      <c r="C84" s="245"/>
      <c r="D84" s="215"/>
      <c r="E84" s="216"/>
      <c r="F84" s="216"/>
      <c r="G84" s="238">
        <f>G8+G26+G31+G36+G44+G57+G68+G75+G78</f>
        <v>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AE84">
        <f>SUMIF(L7:L82,AE83,G7:G82)</f>
        <v>0</v>
      </c>
      <c r="AF84">
        <f>SUMIF(L7:L82,AF83,G7:G82)</f>
        <v>0</v>
      </c>
      <c r="AG84" t="s">
        <v>127</v>
      </c>
    </row>
    <row r="85" spans="1:60" x14ac:dyDescent="0.2">
      <c r="C85" s="246"/>
      <c r="D85" s="10"/>
      <c r="AG85" t="s">
        <v>128</v>
      </c>
    </row>
    <row r="86" spans="1:60" x14ac:dyDescent="0.2">
      <c r="D86" s="10"/>
    </row>
    <row r="87" spans="1:60" x14ac:dyDescent="0.2">
      <c r="D87" s="10"/>
    </row>
    <row r="88" spans="1:60" x14ac:dyDescent="0.2">
      <c r="D88" s="10"/>
    </row>
    <row r="89" spans="1:60" x14ac:dyDescent="0.2">
      <c r="D89" s="10"/>
    </row>
    <row r="90" spans="1:60" x14ac:dyDescent="0.2">
      <c r="D90" s="10"/>
    </row>
    <row r="91" spans="1:60" x14ac:dyDescent="0.2">
      <c r="D91" s="10"/>
    </row>
    <row r="92" spans="1:60" x14ac:dyDescent="0.2">
      <c r="D92" s="10"/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125" sheet="1"/>
  <mergeCells count="27">
    <mergeCell ref="C74:G74"/>
    <mergeCell ref="C77:G77"/>
    <mergeCell ref="C82:G82"/>
    <mergeCell ref="C61:G61"/>
    <mergeCell ref="C63:G63"/>
    <mergeCell ref="C65:G65"/>
    <mergeCell ref="C67:G67"/>
    <mergeCell ref="C70:G70"/>
    <mergeCell ref="C72:G72"/>
    <mergeCell ref="C48:G48"/>
    <mergeCell ref="C50:G50"/>
    <mergeCell ref="C52:G52"/>
    <mergeCell ref="C54:G54"/>
    <mergeCell ref="C56:G56"/>
    <mergeCell ref="C59:G59"/>
    <mergeCell ref="C33:G33"/>
    <mergeCell ref="C35:G35"/>
    <mergeCell ref="C38:G38"/>
    <mergeCell ref="C39:G39"/>
    <mergeCell ref="C43:G43"/>
    <mergeCell ref="C46:G46"/>
    <mergeCell ref="A1:G1"/>
    <mergeCell ref="C2:G2"/>
    <mergeCell ref="C3:G3"/>
    <mergeCell ref="C4:G4"/>
    <mergeCell ref="C25:G25"/>
    <mergeCell ref="C30:G3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01 Pol'!Názvy_tisku</vt:lpstr>
      <vt:lpstr>oadresa</vt:lpstr>
      <vt:lpstr>Stavba!Objednatel</vt:lpstr>
      <vt:lpstr>Stavba!Objekt</vt:lpstr>
      <vt:lpstr>'00 00 Naklady'!Oblast_tisku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2020-04-10T10:25:13Z</dcterms:modified>
</cp:coreProperties>
</file>